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роспись 2014г" sheetId="4" r:id="rId4"/>
    <sheet name="выписка" sheetId="5" r:id="rId5"/>
  </sheets>
  <definedNames>
    <definedName name="_xlnm.Print_Area" localSheetId="0">'Лист1'!$A$1:$H$138</definedName>
    <definedName name="_xlnm.Print_Area" localSheetId="1">'Лист2'!$A$1:$H$140</definedName>
    <definedName name="_xlnm.Print_Area" localSheetId="2">'Лист3'!$A$1:$F$210</definedName>
    <definedName name="_xlnm.Print_Area" localSheetId="3">'роспись 2014г'!$A$1:$F$46</definedName>
  </definedNames>
  <calcPr fullCalcOnLoad="1"/>
</workbook>
</file>

<file path=xl/sharedStrings.xml><?xml version="1.0" encoding="utf-8"?>
<sst xmlns="http://schemas.openxmlformats.org/spreadsheetml/2006/main" count="781" uniqueCount="262">
  <si>
    <t>I квартал</t>
  </si>
  <si>
    <t>II квартал</t>
  </si>
  <si>
    <t>III квартал</t>
  </si>
  <si>
    <t>IV квартал</t>
  </si>
  <si>
    <t>Наименование</t>
  </si>
  <si>
    <t>Сумма</t>
  </si>
  <si>
    <t>0100</t>
  </si>
  <si>
    <t>0102</t>
  </si>
  <si>
    <t>0104</t>
  </si>
  <si>
    <t>0104-0020400-500-310-000-201-006</t>
  </si>
  <si>
    <t>0104-0020400-500-340-000-201-000</t>
  </si>
  <si>
    <t>0112</t>
  </si>
  <si>
    <t>0114</t>
  </si>
  <si>
    <t>Общегосударственные вопросы</t>
  </si>
  <si>
    <t>Заработная плата</t>
  </si>
  <si>
    <t>Начисления на заработную плату</t>
  </si>
  <si>
    <t>Функционирование местной администрации</t>
  </si>
  <si>
    <t>Оплата услуг связи</t>
  </si>
  <si>
    <t>Оплата коммунальных услуг</t>
  </si>
  <si>
    <t>Услуги по содержанию имущества</t>
  </si>
  <si>
    <t>Оплата прочих услуг</t>
  </si>
  <si>
    <t>Прочие расходы</t>
  </si>
  <si>
    <t>Увеличение стоимости основных средств</t>
  </si>
  <si>
    <t>Резервный фонд</t>
  </si>
  <si>
    <t>Оценка нежвижимости</t>
  </si>
  <si>
    <t>0114-0920300-500-290-000-100-000</t>
  </si>
  <si>
    <t>0200</t>
  </si>
  <si>
    <t>Национальная оборона</t>
  </si>
  <si>
    <t>0203</t>
  </si>
  <si>
    <t>Мобилизационная и вневойсковая подготовка</t>
  </si>
  <si>
    <t>Увеличение стоимости материалов</t>
  </si>
  <si>
    <t>0300</t>
  </si>
  <si>
    <t>Национальная безопасность и правоохранительная деятельность</t>
  </si>
  <si>
    <t>0310</t>
  </si>
  <si>
    <t>Обеспечение противопожарной безопасности</t>
  </si>
  <si>
    <t>0310-2479900-001-225-000-100-004</t>
  </si>
  <si>
    <t>0400</t>
  </si>
  <si>
    <t>Мероприятия по землеустройству и землепользованию</t>
  </si>
  <si>
    <t>0412-3380000-500-226-000-100-000</t>
  </si>
  <si>
    <t>Мероприятия в области строительства,архитектуры</t>
  </si>
  <si>
    <t>0500</t>
  </si>
  <si>
    <t>Жилищно-коммунальное хозяйство</t>
  </si>
  <si>
    <t>0501</t>
  </si>
  <si>
    <t>Жилищное хозяйство</t>
  </si>
  <si>
    <t>0501-3500200-500-225-000-100-004</t>
  </si>
  <si>
    <t>Кап.ремонт муницип.жилого фонда</t>
  </si>
  <si>
    <t>0502</t>
  </si>
  <si>
    <t>Газификация</t>
  </si>
  <si>
    <t>0502-3510200-006-242-000-100-000</t>
  </si>
  <si>
    <t>Поддержка коммунального хозяйства (вода)</t>
  </si>
  <si>
    <t>Кап.ремонт объектов коммунального характера</t>
  </si>
  <si>
    <t>0503</t>
  </si>
  <si>
    <t>Благоустройство</t>
  </si>
  <si>
    <t>0503-6000500-500</t>
  </si>
  <si>
    <t>0503-6000100-500</t>
  </si>
  <si>
    <t>Уличное освещение</t>
  </si>
  <si>
    <t>Проект уличного освещения</t>
  </si>
  <si>
    <t>Монтаж уличного освещения</t>
  </si>
  <si>
    <t>Ремонт и содержание дорог</t>
  </si>
  <si>
    <t>Озеленение</t>
  </si>
  <si>
    <t>0503-6000200-500</t>
  </si>
  <si>
    <t>0503-6000200-500-340-000-100-000</t>
  </si>
  <si>
    <t>0503-6000300-500</t>
  </si>
  <si>
    <t>0503-6000400-500</t>
  </si>
  <si>
    <t>Организазация и содержание мест захоронения</t>
  </si>
  <si>
    <t>0700</t>
  </si>
  <si>
    <t>Образование</t>
  </si>
  <si>
    <t>0707</t>
  </si>
  <si>
    <t>Молодежная политика</t>
  </si>
  <si>
    <t>0800</t>
  </si>
  <si>
    <t xml:space="preserve">Культура,кинематография и средства массовой информации </t>
  </si>
  <si>
    <t>0801</t>
  </si>
  <si>
    <t>КУЛЬТУРА</t>
  </si>
  <si>
    <t>0804</t>
  </si>
  <si>
    <t xml:space="preserve">Другие вопросы в области культуры,кинематографии и массовой  </t>
  </si>
  <si>
    <t>Государственная поддержка в сфере культуры,кинематографии</t>
  </si>
  <si>
    <t>0900</t>
  </si>
  <si>
    <t>Спорт и физическая культура</t>
  </si>
  <si>
    <t>0908</t>
  </si>
  <si>
    <t>ВСЕГО РАСХОДОВ</t>
  </si>
  <si>
    <t>Реализация гос.политики в области управления муницип.собств.</t>
  </si>
  <si>
    <t>Коммунальное хозяйство</t>
  </si>
  <si>
    <t xml:space="preserve">                                       В том числе </t>
  </si>
  <si>
    <t>0502-1020200-003-226-000-100-000</t>
  </si>
  <si>
    <t>код</t>
  </si>
  <si>
    <t>ведомства</t>
  </si>
  <si>
    <t>К О Д Ы</t>
  </si>
  <si>
    <t>КФСР-КЦСР-КВР-КОСГУ-ДФК-ДЭК-ДКР</t>
  </si>
  <si>
    <t>Функционирование высшего должн. лица органа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</si>
  <si>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</si>
  <si>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Другие вопросы в области культуры,кинематографии</t>
  </si>
  <si>
    <t>Культура,кинематография и средства массов.</t>
  </si>
  <si>
    <t>Организазация и содержание мест захорон.</t>
  </si>
  <si>
    <t>Мероприятия по землеустройству и землепол.</t>
  </si>
  <si>
    <t>Национальная безопасность и правоохрани.</t>
  </si>
  <si>
    <t>Мобилизационная и вневойсковая подготов.</t>
  </si>
  <si>
    <t>Реализация гос.политики в области управления муниц.</t>
  </si>
  <si>
    <t xml:space="preserve">                    У Т В Е Р Ж Д А Ю:</t>
  </si>
  <si>
    <t>____________________Г.Р.ШАХАБОВ</t>
  </si>
  <si>
    <t>"_______"__________________2009 Г.</t>
  </si>
  <si>
    <t>ПО АДМИНИСТРАЦИИ КЛЕТСКОГО СЕЛЬСКОГО ПОСЕЛЕНИЯ</t>
  </si>
  <si>
    <t xml:space="preserve">                                 Экономическая  классификация доходов</t>
  </si>
  <si>
    <t xml:space="preserve">                           в том числе по кварталам</t>
  </si>
  <si>
    <t>I</t>
  </si>
  <si>
    <t>II</t>
  </si>
  <si>
    <t>III</t>
  </si>
  <si>
    <t>IV</t>
  </si>
  <si>
    <t>А</t>
  </si>
  <si>
    <t>Б</t>
  </si>
  <si>
    <t xml:space="preserve">       Наименование статьи</t>
  </si>
  <si>
    <t xml:space="preserve">               Коды</t>
  </si>
  <si>
    <t xml:space="preserve">       Всего</t>
  </si>
  <si>
    <t>Налог на прибыль,доходы</t>
  </si>
  <si>
    <t>Налог на доходы физических лиц</t>
  </si>
  <si>
    <t>Налог на имущество</t>
  </si>
  <si>
    <t>Налог на имущество физических лиц</t>
  </si>
  <si>
    <t>Земельный налог</t>
  </si>
  <si>
    <t>Доходы от использования имущества,</t>
  </si>
  <si>
    <t>находящиеся в муниципальной собственности</t>
  </si>
  <si>
    <t>Доходы от сдачи в аренду имущества,находящегося</t>
  </si>
  <si>
    <t>в оперативном управлении органов управления поселений</t>
  </si>
  <si>
    <t>и созданных ими учреждений (за исключением имущества</t>
  </si>
  <si>
    <t>муниципальных автономных учреждений</t>
  </si>
  <si>
    <t>Доходы, получаемые в виде арендной платы за земельные участки</t>
  </si>
  <si>
    <t>государственной собственности, на которые не разграничена и которые</t>
  </si>
  <si>
    <t>расположены в границах поселений,а также средства от продажи</t>
  </si>
  <si>
    <t>права заключения договоров аренды указанных земельных участков</t>
  </si>
  <si>
    <t>БЕЗВОЗМЕЗДНЫЕ ПОСТУПЛЕНИЯ</t>
  </si>
  <si>
    <t>ДОХОДЫ</t>
  </si>
  <si>
    <t>Дотации бюджетам поселений на выравнивание уровня</t>
  </si>
  <si>
    <t>бюджетной обеспеченности</t>
  </si>
  <si>
    <t>Субвенции на осуществление первичного воинского учета</t>
  </si>
  <si>
    <t>на территориях,где отсутствуют военные комиссариаты</t>
  </si>
  <si>
    <t>Прочие субвенции (адм.комиссия)</t>
  </si>
  <si>
    <t>000 1 00 00000 00 0000 000</t>
  </si>
  <si>
    <t>000 1 01 00000 00 0000 000</t>
  </si>
  <si>
    <t>000 1 01 02000 00 0000 000</t>
  </si>
  <si>
    <t>000 1 06 00000 00 0000 000</t>
  </si>
  <si>
    <t>000 1 06 01030 10 00001 10</t>
  </si>
  <si>
    <t>000 1 06 06000 00 0000 110</t>
  </si>
  <si>
    <t>000 1 11 00000 00 0000 000</t>
  </si>
  <si>
    <t>000 1 11 05010 10 0000 120</t>
  </si>
  <si>
    <t>000 1 11 05035 10 0000 120</t>
  </si>
  <si>
    <t>000 2 00 00000 00 0000 000</t>
  </si>
  <si>
    <t>000 2 02 01001 10 0000 151</t>
  </si>
  <si>
    <t>000 2 02 04999 10 0000 151</t>
  </si>
  <si>
    <t>000 2 02 03015 10 0000 151</t>
  </si>
  <si>
    <t>000 0 00 00000 00 0000 000</t>
  </si>
  <si>
    <t>В С Е Г О   Д О Х О Д О В</t>
  </si>
  <si>
    <t>(   тыс.руб.)</t>
  </si>
  <si>
    <t>(руб.)</t>
  </si>
  <si>
    <t>(руб)</t>
  </si>
  <si>
    <t>СМЕТА ДОХОДОВ  НА   2012 ГОД</t>
  </si>
  <si>
    <t>Главный бухгалтер   -</t>
  </si>
  <si>
    <t>0102-0020300-500-211-000-205-000</t>
  </si>
  <si>
    <t>0102-0020300-500-213-000-205-000</t>
  </si>
  <si>
    <t>0104-0020400-500-211-000-205-000</t>
  </si>
  <si>
    <t>0104-0020400-500-213-000-205-000</t>
  </si>
  <si>
    <t>0104-0020400-500-221-000-205-000</t>
  </si>
  <si>
    <t>0104-0020400-500-223-000-205-002</t>
  </si>
  <si>
    <t>0104-0020400-500-225-000-205-004</t>
  </si>
  <si>
    <t>0104-0020400-500-226-000-205-000</t>
  </si>
  <si>
    <t>0104-0020400-500-290-000-205-000</t>
  </si>
  <si>
    <t>0104-0020400-200-310-000-205-006</t>
  </si>
  <si>
    <t>0104-0020400-500-340-000-205-000</t>
  </si>
  <si>
    <t>0104-0020400-500-340-000-205-007</t>
  </si>
  <si>
    <t>0112-0700500-013-290-000-205-000</t>
  </si>
  <si>
    <t>0114-0900200-500-226-000-205-000</t>
  </si>
  <si>
    <t>0203-0013600-500-211-000-400-000</t>
  </si>
  <si>
    <t>0203-0013600-500-213-000-400-000</t>
  </si>
  <si>
    <t>0203-0013600-500-310-000-400-006</t>
  </si>
  <si>
    <t>0203-0013600-500-340-000-400-000</t>
  </si>
  <si>
    <t>0203-0013600-500-340-000-400-007</t>
  </si>
  <si>
    <t>0310-2479900-001-226-000-205-000</t>
  </si>
  <si>
    <t>0412-3400300-500-226-000-205-000</t>
  </si>
  <si>
    <t>0502-1020200-003-226-000-205-000</t>
  </si>
  <si>
    <t>0502-3510200-006-242-000-205-000</t>
  </si>
  <si>
    <t>0502-3510500-500-225-000-205-004</t>
  </si>
  <si>
    <t>0503-6000500-500-226-000-205-000</t>
  </si>
  <si>
    <t>0503-6000100-500-226-000-205-000</t>
  </si>
  <si>
    <t>0503-6000100-500-310-000-205-000</t>
  </si>
  <si>
    <t>0503-6000100-500-340-000-205-000</t>
  </si>
  <si>
    <t>0503-6000200-500-225-000-205-004</t>
  </si>
  <si>
    <t>0503-6000300-500-226-000-205-000</t>
  </si>
  <si>
    <t>0503-6000400-500-226-000-205-000</t>
  </si>
  <si>
    <t>0503-6000400500-340-000-205-000</t>
  </si>
  <si>
    <t>0707-4310100-500-226-000-205-000</t>
  </si>
  <si>
    <t>0707-4310100500-340-000-205-000</t>
  </si>
  <si>
    <t>0707-4310100500-340-000-205-007</t>
  </si>
  <si>
    <t>0801-4409900-001-211-000-205-000</t>
  </si>
  <si>
    <t>0801-4409900-001-213-000-205-000</t>
  </si>
  <si>
    <t>0801-4409900-001-221-000-205-000</t>
  </si>
  <si>
    <t>0801-4409900-001-223-000-205-001</t>
  </si>
  <si>
    <t>0801-4409900-001-223-000-205-002</t>
  </si>
  <si>
    <t>0801-4409900-001-223-000-205-003</t>
  </si>
  <si>
    <t>0801-4409900-001-225-000-205-004</t>
  </si>
  <si>
    <t>0801-4409900-001-226-000-205-000</t>
  </si>
  <si>
    <t>0801-4409900-001-290-000-205-000</t>
  </si>
  <si>
    <t>0801-4409900-001-310-000-205-006</t>
  </si>
  <si>
    <t>0801-4409900-001-340-000-205-000</t>
  </si>
  <si>
    <t>0801-4409900-001-340-000-205-008</t>
  </si>
  <si>
    <t>0804-4508500-012-226-000-205-000</t>
  </si>
  <si>
    <t>0908-5129700-500-226-000-205-000</t>
  </si>
  <si>
    <t>0908-5129700-500-290-000-205-000</t>
  </si>
  <si>
    <t>0908-5129700-500-310-000-205-000</t>
  </si>
  <si>
    <t>0908-5129700-500-340-000-205-000</t>
  </si>
  <si>
    <t>0908-5129700-500-340--000-205-007</t>
  </si>
  <si>
    <t>0908-5129700-500-340-000-205-007</t>
  </si>
  <si>
    <t>Оплата за услуги по электроэнергии</t>
  </si>
  <si>
    <t xml:space="preserve">         руб.</t>
  </si>
  <si>
    <t xml:space="preserve">Глава администрации Клетского сельского поселения                                                                                                                                   </t>
  </si>
  <si>
    <t>Г.Р.Шахабов</t>
  </si>
  <si>
    <t xml:space="preserve">Главный бухгалтер                                                                                                                                                  </t>
  </si>
  <si>
    <t>Л.С.Воржева</t>
  </si>
  <si>
    <t xml:space="preserve">Глава администрация Клетского сельского поселения                                                                                                                                   </t>
  </si>
  <si>
    <t xml:space="preserve">Главный бухгалтер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</si>
  <si>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О.В.Легкодимова</t>
  </si>
  <si>
    <t>СМЕТА ДОХОДОВ  НА   2013 ГОД</t>
  </si>
  <si>
    <t>СМЕТА РАСХОДОВ  НА   2013 ГОД</t>
  </si>
  <si>
    <t>СМЕТА РАСХОДОВ НА 2012 ГОД</t>
  </si>
  <si>
    <t>Главный бухгалтер     -                                                                                                                                                                                 О.В.Легкодимова</t>
  </si>
  <si>
    <t>"_______"__________________2010 Г.</t>
  </si>
  <si>
    <t>Поддержка коммунального хозяйства (тепло)</t>
  </si>
  <si>
    <t>0502-3510200-006-242-000-237-000</t>
  </si>
  <si>
    <t>Оплата коммунальных услуг (тепло)</t>
  </si>
  <si>
    <t>Оплата коммунальных услуг (эл.энергия)</t>
  </si>
  <si>
    <t>2011 год</t>
  </si>
  <si>
    <t>2012 год</t>
  </si>
  <si>
    <t>2013 год</t>
  </si>
  <si>
    <t>0502-3510300-006-242-000-237-000</t>
  </si>
  <si>
    <t>Глава Клетского сельского поселения</t>
  </si>
  <si>
    <t>Шахабов Г.Р.</t>
  </si>
  <si>
    <t>Главный бухгалтер</t>
  </si>
  <si>
    <t>Легкодимова О.В.</t>
  </si>
  <si>
    <t>Выписка из бюджетной росписи на 2011 г. по МУК "Рассветинский СДК"</t>
  </si>
  <si>
    <t>Выписка из сводной бюджетной росписи Клетского сельского поселения на 2011 год и плановый период до 2013 года</t>
  </si>
  <si>
    <t>Глава Администрации Клетского сельского поселения</t>
  </si>
  <si>
    <t>бюджетной обеспеченности (237)</t>
  </si>
  <si>
    <t>бюджетной обеспеченности (205)</t>
  </si>
  <si>
    <t>Усков М.В.</t>
  </si>
  <si>
    <t>2015 год</t>
  </si>
  <si>
    <t>Уразаева Э.Г.</t>
  </si>
  <si>
    <t>2016 год</t>
  </si>
  <si>
    <t>2014год</t>
  </si>
  <si>
    <t>Итого:</t>
  </si>
  <si>
    <t>0801-9900004-111-211-000-605-101</t>
  </si>
  <si>
    <t>0801-9900004-111-211-000-500-101</t>
  </si>
  <si>
    <t>0801-9900004-111-211-000-637-101</t>
  </si>
  <si>
    <t>0801-9900004-111-213-000-605-101</t>
  </si>
  <si>
    <t>0801-9900004-111-213-000-637-101</t>
  </si>
  <si>
    <t>0801-9900004-244-221-000-637-101</t>
  </si>
  <si>
    <t>0801-9900004-244-223-000-637-101</t>
  </si>
  <si>
    <t>0801-9900004-244-223-000-605-101</t>
  </si>
  <si>
    <t>0801-9900004-244-225-000-605-101</t>
  </si>
  <si>
    <t>0801-9900004-244-225-000-637-101</t>
  </si>
  <si>
    <t>0801-9900004-244-226-000-605-101</t>
  </si>
  <si>
    <t>0801-9900004-244-226-000-637-101</t>
  </si>
  <si>
    <t>0801-9900004-244-290-000-637-101</t>
  </si>
  <si>
    <t>0801-9900004-244-310-000-605-101</t>
  </si>
  <si>
    <t>0801-9900004-244-340-000-637-101</t>
  </si>
  <si>
    <t>0801-9906001-851-290-000-637-101</t>
  </si>
  <si>
    <r>
      <t xml:space="preserve">          </t>
    </r>
    <r>
      <rPr>
        <b/>
        <sz val="11"/>
        <rFont val="Arial"/>
        <family val="2"/>
      </rPr>
      <t>СМЕТА БЮДЖЕТНОЙ РОСПИСИ ПО РАСХОДАМ МКУК "Рассветинский сельский дом культуры" НА 2014-2016годы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единица измерения: руб.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</si>
</sst>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00000"/>
    <numFmt numFmtId="182" formatCode="0.00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80" fontId="5" fillId="0" borderId="19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26" xfId="0" applyNumberFormat="1" applyFont="1" applyBorder="1" applyAlignment="1">
      <alignment/>
    </xf>
    <xf numFmtId="180" fontId="6" fillId="0" borderId="27" xfId="0" applyNumberFormat="1" applyFont="1" applyBorder="1" applyAlignment="1">
      <alignment/>
    </xf>
    <xf numFmtId="180" fontId="6" fillId="0" borderId="28" xfId="0" applyNumberFormat="1" applyFont="1" applyBorder="1" applyAlignment="1">
      <alignment/>
    </xf>
    <xf numFmtId="180" fontId="6" fillId="0" borderId="29" xfId="0" applyNumberFormat="1" applyFont="1" applyBorder="1" applyAlignment="1">
      <alignment/>
    </xf>
    <xf numFmtId="180" fontId="6" fillId="0" borderId="30" xfId="0" applyNumberFormat="1" applyFont="1" applyBorder="1" applyAlignment="1">
      <alignment/>
    </xf>
    <xf numFmtId="180" fontId="6" fillId="0" borderId="31" xfId="0" applyNumberFormat="1" applyFont="1" applyBorder="1" applyAlignment="1">
      <alignment/>
    </xf>
    <xf numFmtId="180" fontId="6" fillId="0" borderId="32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5" fillId="0" borderId="33" xfId="0" applyNumberFormat="1" applyFont="1" applyBorder="1" applyAlignment="1">
      <alignment/>
    </xf>
    <xf numFmtId="180" fontId="5" fillId="0" borderId="34" xfId="0" applyNumberFormat="1" applyFont="1" applyBorder="1" applyAlignment="1">
      <alignment/>
    </xf>
    <xf numFmtId="180" fontId="5" fillId="0" borderId="35" xfId="0" applyNumberFormat="1" applyFont="1" applyBorder="1" applyAlignment="1">
      <alignment/>
    </xf>
    <xf numFmtId="180" fontId="5" fillId="0" borderId="36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9" xfId="0" applyNumberFormat="1" applyFont="1" applyBorder="1" applyAlignment="1">
      <alignment/>
    </xf>
    <xf numFmtId="180" fontId="5" fillId="0" borderId="30" xfId="0" applyNumberFormat="1" applyFont="1" applyBorder="1" applyAlignment="1">
      <alignment/>
    </xf>
    <xf numFmtId="180" fontId="5" fillId="0" borderId="31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6" fillId="0" borderId="33" xfId="0" applyNumberFormat="1" applyFont="1" applyBorder="1" applyAlignment="1">
      <alignment/>
    </xf>
    <xf numFmtId="180" fontId="6" fillId="0" borderId="34" xfId="0" applyNumberFormat="1" applyFont="1" applyBorder="1" applyAlignment="1">
      <alignment/>
    </xf>
    <xf numFmtId="180" fontId="6" fillId="0" borderId="35" xfId="0" applyNumberFormat="1" applyFont="1" applyBorder="1" applyAlignment="1">
      <alignment/>
    </xf>
    <xf numFmtId="180" fontId="6" fillId="0" borderId="37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80" fontId="5" fillId="0" borderId="39" xfId="0" applyNumberFormat="1" applyFont="1" applyBorder="1" applyAlignment="1">
      <alignment/>
    </xf>
    <xf numFmtId="180" fontId="5" fillId="0" borderId="40" xfId="0" applyNumberFormat="1" applyFont="1" applyBorder="1" applyAlignment="1">
      <alignment/>
    </xf>
    <xf numFmtId="180" fontId="5" fillId="0" borderId="41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49" fontId="0" fillId="0" borderId="30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1" fillId="0" borderId="45" xfId="0" applyFont="1" applyBorder="1" applyAlignment="1">
      <alignment/>
    </xf>
    <xf numFmtId="49" fontId="1" fillId="0" borderId="33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0" fillId="0" borderId="22" xfId="0" applyNumberForma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48" xfId="0" applyBorder="1" applyAlignment="1">
      <alignment/>
    </xf>
    <xf numFmtId="49" fontId="0" fillId="0" borderId="18" xfId="0" applyNumberForma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30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49" fontId="1" fillId="0" borderId="22" xfId="0" applyNumberFormat="1" applyFont="1" applyBorder="1" applyAlignment="1">
      <alignment/>
    </xf>
    <xf numFmtId="0" fontId="0" fillId="0" borderId="34" xfId="0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1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49" fontId="0" fillId="0" borderId="22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49" fontId="0" fillId="0" borderId="33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31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2" fontId="2" fillId="0" borderId="34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9" xfId="0" applyFont="1" applyBorder="1" applyAlignment="1">
      <alignment/>
    </xf>
    <xf numFmtId="49" fontId="1" fillId="0" borderId="42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/>
    </xf>
    <xf numFmtId="2" fontId="2" fillId="0" borderId="49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80" fontId="6" fillId="0" borderId="11" xfId="0" applyNumberFormat="1" applyFont="1" applyBorder="1" applyAlignment="1">
      <alignment/>
    </xf>
    <xf numFmtId="180" fontId="6" fillId="0" borderId="50" xfId="0" applyNumberFormat="1" applyFont="1" applyBorder="1" applyAlignment="1">
      <alignment/>
    </xf>
    <xf numFmtId="180" fontId="6" fillId="0" borderId="51" xfId="0" applyNumberFormat="1" applyFont="1" applyBorder="1" applyAlignment="1">
      <alignment/>
    </xf>
    <xf numFmtId="180" fontId="6" fillId="0" borderId="52" xfId="0" applyNumberFormat="1" applyFont="1" applyBorder="1" applyAlignment="1">
      <alignment/>
    </xf>
    <xf numFmtId="0" fontId="5" fillId="0" borderId="53" xfId="0" applyFont="1" applyBorder="1" applyAlignment="1">
      <alignment/>
    </xf>
    <xf numFmtId="0" fontId="7" fillId="0" borderId="53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180" fontId="5" fillId="0" borderId="55" xfId="0" applyNumberFormat="1" applyFont="1" applyBorder="1" applyAlignment="1">
      <alignment/>
    </xf>
    <xf numFmtId="180" fontId="5" fillId="0" borderId="49" xfId="0" applyNumberFormat="1" applyFont="1" applyBorder="1" applyAlignment="1">
      <alignment/>
    </xf>
    <xf numFmtId="49" fontId="7" fillId="0" borderId="49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8" fillId="0" borderId="14" xfId="0" applyFont="1" applyBorder="1" applyAlignment="1">
      <alignment/>
    </xf>
    <xf numFmtId="0" fontId="2" fillId="0" borderId="36" xfId="0" applyFont="1" applyBorder="1" applyAlignment="1">
      <alignment horizontal="center"/>
    </xf>
    <xf numFmtId="180" fontId="5" fillId="0" borderId="56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/>
    </xf>
    <xf numFmtId="180" fontId="0" fillId="0" borderId="0" xfId="0" applyNumberFormat="1" applyAlignment="1">
      <alignment horizontal="right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180" fontId="2" fillId="0" borderId="0" xfId="0" applyNumberFormat="1" applyFont="1" applyBorder="1" applyAlignment="1">
      <alignment/>
    </xf>
    <xf numFmtId="180" fontId="6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8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53" xfId="0" applyFont="1" applyBorder="1" applyAlignment="1">
      <alignment/>
    </xf>
    <xf numFmtId="0" fontId="7" fillId="0" borderId="59" xfId="0" applyFont="1" applyBorder="1" applyAlignment="1">
      <alignment/>
    </xf>
    <xf numFmtId="0" fontId="4" fillId="0" borderId="59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180" fontId="5" fillId="0" borderId="60" xfId="0" applyNumberFormat="1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3" xfId="0" applyBorder="1" applyAlignment="1">
      <alignment/>
    </xf>
    <xf numFmtId="0" fontId="8" fillId="0" borderId="59" xfId="0" applyFont="1" applyBorder="1" applyAlignment="1">
      <alignment/>
    </xf>
    <xf numFmtId="0" fontId="0" fillId="0" borderId="15" xfId="0" applyBorder="1" applyAlignment="1">
      <alignment/>
    </xf>
    <xf numFmtId="0" fontId="2" fillId="0" borderId="53" xfId="0" applyFont="1" applyBorder="1" applyAlignment="1">
      <alignment/>
    </xf>
    <xf numFmtId="49" fontId="2" fillId="0" borderId="29" xfId="0" applyNumberFormat="1" applyFont="1" applyBorder="1" applyAlignment="1">
      <alignment horizontal="center"/>
    </xf>
    <xf numFmtId="0" fontId="2" fillId="0" borderId="59" xfId="0" applyFont="1" applyBorder="1" applyAlignment="1">
      <alignment/>
    </xf>
    <xf numFmtId="180" fontId="5" fillId="0" borderId="16" xfId="0" applyNumberFormat="1" applyFont="1" applyBorder="1" applyAlignment="1">
      <alignment/>
    </xf>
    <xf numFmtId="180" fontId="5" fillId="0" borderId="26" xfId="0" applyNumberFormat="1" applyFont="1" applyBorder="1" applyAlignment="1">
      <alignment/>
    </xf>
    <xf numFmtId="180" fontId="5" fillId="0" borderId="27" xfId="0" applyNumberFormat="1" applyFont="1" applyBorder="1" applyAlignment="1">
      <alignment/>
    </xf>
    <xf numFmtId="180" fontId="5" fillId="0" borderId="28" xfId="0" applyNumberFormat="1" applyFont="1" applyBorder="1" applyAlignment="1">
      <alignment/>
    </xf>
    <xf numFmtId="0" fontId="6" fillId="0" borderId="59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54" xfId="0" applyFont="1" applyBorder="1" applyAlignment="1">
      <alignment/>
    </xf>
    <xf numFmtId="0" fontId="0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61" xfId="0" applyFont="1" applyBorder="1" applyAlignment="1">
      <alignment wrapText="1"/>
    </xf>
    <xf numFmtId="0" fontId="7" fillId="0" borderId="61" xfId="0" applyFont="1" applyBorder="1" applyAlignment="1">
      <alignment horizontal="center"/>
    </xf>
    <xf numFmtId="49" fontId="7" fillId="0" borderId="62" xfId="0" applyNumberFormat="1" applyFont="1" applyBorder="1" applyAlignment="1">
      <alignment horizontal="center"/>
    </xf>
    <xf numFmtId="180" fontId="5" fillId="0" borderId="62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80" fontId="7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15">
      <selection activeCell="K41" sqref="K41"/>
    </sheetView>
  </sheetViews>
  <sheetFormatPr defaultColWidth="9.140625" defaultRowHeight="12.75"/>
  <cols>
    <col min="1" max="1" width="45.28125" style="0" customWidth="1"/>
    <col min="3" max="3" width="29.8515625" style="0" customWidth="1"/>
    <col min="4" max="4" width="12.00390625" style="0" customWidth="1"/>
    <col min="5" max="5" width="12.140625" style="0" customWidth="1"/>
    <col min="6" max="6" width="12.7109375" style="0" customWidth="1"/>
    <col min="7" max="7" width="11.140625" style="0" customWidth="1"/>
    <col min="8" max="8" width="13.140625" style="0" customWidth="1"/>
    <col min="9" max="9" width="14.140625" style="0" customWidth="1"/>
  </cols>
  <sheetData>
    <row r="1" spans="4:6" ht="12.75">
      <c r="D1" s="1"/>
      <c r="F1" t="s">
        <v>97</v>
      </c>
    </row>
    <row r="2" spans="1:6" ht="12.75">
      <c r="A2" s="1"/>
      <c r="B2" s="1"/>
      <c r="D2" s="1"/>
      <c r="F2" t="s">
        <v>98</v>
      </c>
    </row>
    <row r="3" ht="12.75">
      <c r="F3" t="s">
        <v>99</v>
      </c>
    </row>
    <row r="6" spans="2:5" ht="15.75">
      <c r="B6" s="2"/>
      <c r="C6" s="2" t="s">
        <v>217</v>
      </c>
      <c r="D6" s="2"/>
      <c r="E6" s="2"/>
    </row>
    <row r="7" spans="2:5" ht="15.75">
      <c r="B7" s="2" t="s">
        <v>100</v>
      </c>
      <c r="C7" s="2"/>
      <c r="D7" s="2"/>
      <c r="E7" s="2"/>
    </row>
    <row r="8" ht="12.75">
      <c r="H8" t="s">
        <v>149</v>
      </c>
    </row>
    <row r="9" spans="1:8" ht="12.75">
      <c r="A9" s="127" t="s">
        <v>101</v>
      </c>
      <c r="B9" s="85"/>
      <c r="C9" s="83"/>
      <c r="D9" s="80"/>
      <c r="E9" s="127" t="s">
        <v>102</v>
      </c>
      <c r="F9" s="85"/>
      <c r="G9" s="85"/>
      <c r="H9" s="81"/>
    </row>
    <row r="10" spans="1:8" ht="12.75">
      <c r="A10" s="104" t="s">
        <v>109</v>
      </c>
      <c r="B10" s="1"/>
      <c r="C10" s="128" t="s">
        <v>110</v>
      </c>
      <c r="D10" s="126" t="s">
        <v>111</v>
      </c>
      <c r="E10" s="80"/>
      <c r="F10" s="80"/>
      <c r="G10" s="80"/>
      <c r="H10" s="80"/>
    </row>
    <row r="11" spans="1:8" ht="12.75">
      <c r="A11" s="79"/>
      <c r="B11" s="84"/>
      <c r="C11" s="82"/>
      <c r="D11" s="79"/>
      <c r="E11" s="103" t="s">
        <v>103</v>
      </c>
      <c r="F11" s="103" t="s">
        <v>104</v>
      </c>
      <c r="G11" s="103" t="s">
        <v>105</v>
      </c>
      <c r="H11" s="103" t="s">
        <v>106</v>
      </c>
    </row>
    <row r="12" spans="1:8" ht="12.75">
      <c r="A12" s="87" t="s">
        <v>107</v>
      </c>
      <c r="B12" s="89"/>
      <c r="C12" s="88" t="s">
        <v>108</v>
      </c>
      <c r="D12" s="86">
        <v>1</v>
      </c>
      <c r="E12" s="87">
        <v>2</v>
      </c>
      <c r="F12" s="87">
        <v>3</v>
      </c>
      <c r="G12" s="87">
        <v>4</v>
      </c>
      <c r="H12" s="87">
        <v>5</v>
      </c>
    </row>
    <row r="13" spans="1:9" ht="12.75">
      <c r="A13" s="102" t="s">
        <v>128</v>
      </c>
      <c r="B13" s="90"/>
      <c r="C13" s="106" t="s">
        <v>134</v>
      </c>
      <c r="D13" s="129">
        <v>1969</v>
      </c>
      <c r="E13" s="129">
        <v>460</v>
      </c>
      <c r="F13" s="129">
        <v>724</v>
      </c>
      <c r="G13" s="129">
        <v>510</v>
      </c>
      <c r="H13" s="129">
        <v>275</v>
      </c>
      <c r="I13" s="3"/>
    </row>
    <row r="14" spans="1:9" ht="12.75">
      <c r="A14" s="105" t="s">
        <v>112</v>
      </c>
      <c r="B14" s="90"/>
      <c r="C14" s="107" t="s">
        <v>135</v>
      </c>
      <c r="D14" s="144">
        <v>1122</v>
      </c>
      <c r="E14" s="144">
        <v>300</v>
      </c>
      <c r="F14" s="144">
        <v>300</v>
      </c>
      <c r="G14" s="144">
        <v>300</v>
      </c>
      <c r="H14" s="144">
        <v>222</v>
      </c>
      <c r="I14" s="3"/>
    </row>
    <row r="15" spans="1:8" ht="12.75">
      <c r="A15" s="111" t="s">
        <v>113</v>
      </c>
      <c r="B15" s="90"/>
      <c r="C15" s="92" t="s">
        <v>136</v>
      </c>
      <c r="D15" s="131">
        <v>1120</v>
      </c>
      <c r="E15" s="131">
        <v>300</v>
      </c>
      <c r="F15" s="131">
        <v>300</v>
      </c>
      <c r="G15" s="131">
        <v>300</v>
      </c>
      <c r="H15" s="131">
        <v>220</v>
      </c>
    </row>
    <row r="16" spans="1:8" ht="12.75">
      <c r="A16" s="105" t="s">
        <v>114</v>
      </c>
      <c r="B16" s="90"/>
      <c r="C16" s="107" t="s">
        <v>137</v>
      </c>
      <c r="D16" s="144">
        <v>212</v>
      </c>
      <c r="E16" s="144">
        <v>0</v>
      </c>
      <c r="F16" s="144">
        <v>212</v>
      </c>
      <c r="G16" s="144">
        <v>0</v>
      </c>
      <c r="H16" s="144">
        <v>0</v>
      </c>
    </row>
    <row r="17" spans="1:8" ht="12.75">
      <c r="A17" s="111" t="s">
        <v>115</v>
      </c>
      <c r="B17" s="90"/>
      <c r="C17" s="92" t="s">
        <v>138</v>
      </c>
      <c r="D17" s="131">
        <v>12</v>
      </c>
      <c r="E17" s="131">
        <v>0</v>
      </c>
      <c r="F17" s="131">
        <v>12</v>
      </c>
      <c r="G17" s="131">
        <v>0</v>
      </c>
      <c r="H17" s="131">
        <v>0</v>
      </c>
    </row>
    <row r="18" spans="1:8" ht="12.75">
      <c r="A18" s="105" t="s">
        <v>116</v>
      </c>
      <c r="B18" s="90"/>
      <c r="C18" s="107" t="s">
        <v>139</v>
      </c>
      <c r="D18" s="131">
        <v>200</v>
      </c>
      <c r="E18" s="131">
        <v>0</v>
      </c>
      <c r="F18" s="131">
        <v>200</v>
      </c>
      <c r="G18" s="131">
        <v>0</v>
      </c>
      <c r="H18" s="131">
        <v>0</v>
      </c>
    </row>
    <row r="19" spans="1:8" ht="12.75">
      <c r="A19" s="98" t="s">
        <v>117</v>
      </c>
      <c r="B19" s="96"/>
      <c r="C19" s="97"/>
      <c r="D19" s="132"/>
      <c r="E19" s="132"/>
      <c r="F19" s="132"/>
      <c r="G19" s="132"/>
      <c r="H19" s="132"/>
    </row>
    <row r="20" spans="1:9" ht="12.75">
      <c r="A20" s="99" t="s">
        <v>118</v>
      </c>
      <c r="B20" s="95"/>
      <c r="C20" s="106" t="s">
        <v>140</v>
      </c>
      <c r="D20" s="129">
        <v>635</v>
      </c>
      <c r="E20" s="129">
        <v>160</v>
      </c>
      <c r="F20" s="129">
        <v>210</v>
      </c>
      <c r="G20" s="129">
        <v>210</v>
      </c>
      <c r="H20" s="129">
        <v>55</v>
      </c>
      <c r="I20" s="3"/>
    </row>
    <row r="21" spans="1:8" ht="12.75">
      <c r="A21" s="112" t="s">
        <v>119</v>
      </c>
      <c r="B21" s="96"/>
      <c r="C21" s="97"/>
      <c r="D21" s="132"/>
      <c r="E21" s="132"/>
      <c r="F21" s="132"/>
      <c r="G21" s="132"/>
      <c r="H21" s="132"/>
    </row>
    <row r="22" spans="1:8" ht="12.75">
      <c r="A22" s="113" t="s">
        <v>120</v>
      </c>
      <c r="B22" s="100"/>
      <c r="C22" s="101"/>
      <c r="D22" s="133"/>
      <c r="E22" s="133"/>
      <c r="F22" s="133"/>
      <c r="G22" s="133"/>
      <c r="H22" s="133"/>
    </row>
    <row r="23" spans="1:8" ht="12.75">
      <c r="A23" s="114" t="s">
        <v>121</v>
      </c>
      <c r="B23" s="100"/>
      <c r="C23" s="101"/>
      <c r="D23" s="133"/>
      <c r="E23" s="133"/>
      <c r="F23" s="134"/>
      <c r="G23" s="135"/>
      <c r="H23" s="135"/>
    </row>
    <row r="24" spans="1:8" ht="12.75">
      <c r="A24" s="115" t="s">
        <v>122</v>
      </c>
      <c r="B24" s="95"/>
      <c r="C24" s="91" t="s">
        <v>141</v>
      </c>
      <c r="D24" s="136">
        <v>35</v>
      </c>
      <c r="E24" s="136">
        <v>10</v>
      </c>
      <c r="F24" s="130">
        <v>10</v>
      </c>
      <c r="G24" s="130">
        <v>10</v>
      </c>
      <c r="H24" s="130">
        <v>5</v>
      </c>
    </row>
    <row r="25" spans="1:8" ht="12.75">
      <c r="A25" s="116" t="s">
        <v>123</v>
      </c>
      <c r="B25" s="96"/>
      <c r="C25" s="97"/>
      <c r="D25" s="137"/>
      <c r="E25" s="137"/>
      <c r="F25" s="141"/>
      <c r="G25" s="141"/>
      <c r="H25" s="141"/>
    </row>
    <row r="26" spans="1:8" ht="12.75">
      <c r="A26" s="117" t="s">
        <v>124</v>
      </c>
      <c r="B26" s="100"/>
      <c r="C26" s="101"/>
      <c r="D26" s="135"/>
      <c r="E26" s="135"/>
      <c r="F26" s="142"/>
      <c r="G26" s="142"/>
      <c r="H26" s="142"/>
    </row>
    <row r="27" spans="1:8" ht="12.75">
      <c r="A27" s="118" t="s">
        <v>125</v>
      </c>
      <c r="B27" s="100"/>
      <c r="C27" s="101"/>
      <c r="D27" s="135"/>
      <c r="E27" s="135"/>
      <c r="F27" s="142"/>
      <c r="G27" s="142"/>
      <c r="H27" s="142"/>
    </row>
    <row r="28" spans="1:8" ht="12.75">
      <c r="A28" s="119" t="s">
        <v>126</v>
      </c>
      <c r="B28" s="95"/>
      <c r="C28" s="91" t="s">
        <v>142</v>
      </c>
      <c r="D28" s="136">
        <v>600</v>
      </c>
      <c r="E28" s="136">
        <v>150</v>
      </c>
      <c r="F28" s="130">
        <v>200</v>
      </c>
      <c r="G28" s="130">
        <v>200</v>
      </c>
      <c r="H28" s="130">
        <v>50</v>
      </c>
    </row>
    <row r="29" spans="1:9" ht="12.75">
      <c r="A29" s="105" t="s">
        <v>127</v>
      </c>
      <c r="B29" s="90"/>
      <c r="C29" s="107" t="s">
        <v>143</v>
      </c>
      <c r="D29" s="144">
        <v>12218</v>
      </c>
      <c r="E29" s="144">
        <v>3246.2</v>
      </c>
      <c r="F29" s="144">
        <v>3102</v>
      </c>
      <c r="G29" s="144">
        <v>3101.8</v>
      </c>
      <c r="H29" s="144">
        <v>2768</v>
      </c>
      <c r="I29" s="3"/>
    </row>
    <row r="30" spans="1:8" ht="15.75">
      <c r="A30" s="120" t="s">
        <v>129</v>
      </c>
      <c r="B30" s="109"/>
      <c r="C30" s="122"/>
      <c r="D30" s="138"/>
      <c r="E30" s="137"/>
      <c r="F30" s="141"/>
      <c r="G30" s="141"/>
      <c r="H30" s="141"/>
    </row>
    <row r="31" spans="1:8" ht="15.75">
      <c r="A31" s="121" t="s">
        <v>130</v>
      </c>
      <c r="B31" s="108"/>
      <c r="C31" s="143" t="s">
        <v>144</v>
      </c>
      <c r="D31" s="136">
        <v>12067</v>
      </c>
      <c r="E31" s="136">
        <v>3100</v>
      </c>
      <c r="F31" s="130">
        <v>3100</v>
      </c>
      <c r="G31" s="130">
        <v>3100</v>
      </c>
      <c r="H31" s="130">
        <v>2767</v>
      </c>
    </row>
    <row r="32" spans="1:8" ht="15.75">
      <c r="A32" s="123" t="s">
        <v>133</v>
      </c>
      <c r="B32" s="93"/>
      <c r="C32" s="124" t="s">
        <v>145</v>
      </c>
      <c r="D32" s="140">
        <v>10.3</v>
      </c>
      <c r="E32" s="140">
        <v>5.5</v>
      </c>
      <c r="F32" s="140">
        <v>2</v>
      </c>
      <c r="G32" s="140">
        <v>1.8</v>
      </c>
      <c r="H32" s="140">
        <v>1</v>
      </c>
    </row>
    <row r="33" spans="1:8" ht="15.75">
      <c r="A33" s="120" t="s">
        <v>131</v>
      </c>
      <c r="B33" s="109"/>
      <c r="C33" s="110"/>
      <c r="D33" s="138"/>
      <c r="E33" s="137"/>
      <c r="F33" s="141"/>
      <c r="G33" s="141"/>
      <c r="H33" s="141"/>
    </row>
    <row r="34" spans="1:8" ht="15.75">
      <c r="A34" s="121" t="s">
        <v>132</v>
      </c>
      <c r="B34" s="108"/>
      <c r="C34" s="125" t="s">
        <v>146</v>
      </c>
      <c r="D34" s="130">
        <v>140.7</v>
      </c>
      <c r="E34" s="130">
        <v>140.7</v>
      </c>
      <c r="F34" s="130">
        <v>0</v>
      </c>
      <c r="G34" s="130">
        <v>0</v>
      </c>
      <c r="H34" s="130">
        <v>0</v>
      </c>
    </row>
    <row r="35" spans="1:9" ht="15.75">
      <c r="A35" s="105" t="s">
        <v>148</v>
      </c>
      <c r="B35" s="93"/>
      <c r="C35" s="94" t="s">
        <v>147</v>
      </c>
      <c r="D35" s="139">
        <v>14187</v>
      </c>
      <c r="E35" s="144">
        <f>SUM(E13+E29)</f>
        <v>3706.2</v>
      </c>
      <c r="F35" s="144">
        <f>SUM(F13+F29)</f>
        <v>3826</v>
      </c>
      <c r="G35" s="144">
        <f>SUM(G13+G29)</f>
        <v>3611.8</v>
      </c>
      <c r="H35" s="144">
        <f>SUM(H13+H29)</f>
        <v>3043</v>
      </c>
      <c r="I35" s="3"/>
    </row>
    <row r="36" spans="1:8" ht="15.75">
      <c r="A36" s="157"/>
      <c r="B36" s="146"/>
      <c r="C36" s="148"/>
      <c r="D36" s="149"/>
      <c r="E36" s="151"/>
      <c r="F36" s="151"/>
      <c r="G36" s="151"/>
      <c r="H36" s="151"/>
    </row>
    <row r="37" spans="1:8" ht="15.75">
      <c r="A37" s="156" t="s">
        <v>153</v>
      </c>
      <c r="B37" s="152"/>
      <c r="C37" s="153"/>
      <c r="D37" s="154"/>
      <c r="E37" s="155"/>
      <c r="F37" s="155" t="s">
        <v>216</v>
      </c>
      <c r="G37" s="155"/>
      <c r="H37" s="155"/>
    </row>
    <row r="38" spans="1:6" ht="18" customHeight="1">
      <c r="A38" s="156"/>
      <c r="B38" s="152"/>
      <c r="C38" s="153"/>
      <c r="D38" s="154"/>
      <c r="E38" s="155"/>
      <c r="F38" t="s">
        <v>97</v>
      </c>
    </row>
    <row r="39" spans="1:6" ht="15" customHeight="1">
      <c r="A39" s="156"/>
      <c r="B39" s="152"/>
      <c r="C39" s="153"/>
      <c r="D39" s="154"/>
      <c r="E39" s="155"/>
      <c r="F39" t="s">
        <v>98</v>
      </c>
    </row>
    <row r="40" spans="1:6" ht="15.75" customHeight="1">
      <c r="A40" s="156"/>
      <c r="B40" s="152"/>
      <c r="C40" s="153"/>
      <c r="D40" s="154"/>
      <c r="E40" s="155"/>
      <c r="F40" t="s">
        <v>99</v>
      </c>
    </row>
    <row r="41" spans="1:5" ht="24" customHeight="1">
      <c r="A41" s="1"/>
      <c r="B41" s="2"/>
      <c r="C41" s="2" t="s">
        <v>218</v>
      </c>
      <c r="D41" s="2"/>
      <c r="E41" s="2"/>
    </row>
    <row r="42" spans="2:8" ht="24" customHeight="1">
      <c r="B42" s="2" t="s">
        <v>100</v>
      </c>
      <c r="C42" s="2"/>
      <c r="D42" s="2"/>
      <c r="E42" s="2"/>
      <c r="G42" s="155"/>
      <c r="H42" s="155"/>
    </row>
    <row r="43" spans="1:8" ht="15" customHeight="1" thickBot="1">
      <c r="A43" s="2"/>
      <c r="B43" s="2"/>
      <c r="C43" s="2"/>
      <c r="D43" s="2"/>
      <c r="H43" t="s">
        <v>151</v>
      </c>
    </row>
    <row r="44" spans="1:8" ht="13.5" thickBot="1">
      <c r="A44" s="6"/>
      <c r="B44" s="26"/>
      <c r="C44" s="24" t="s">
        <v>86</v>
      </c>
      <c r="D44" s="33" t="s">
        <v>5</v>
      </c>
      <c r="E44" s="70" t="s">
        <v>82</v>
      </c>
      <c r="F44" s="34"/>
      <c r="G44" s="34"/>
      <c r="H44" s="35"/>
    </row>
    <row r="45" spans="1:8" ht="12.75">
      <c r="A45" s="75" t="s">
        <v>4</v>
      </c>
      <c r="B45" s="27" t="s">
        <v>84</v>
      </c>
      <c r="C45" s="25" t="s">
        <v>87</v>
      </c>
      <c r="D45" s="36"/>
      <c r="E45" s="71" t="s">
        <v>0</v>
      </c>
      <c r="F45" s="38" t="s">
        <v>1</v>
      </c>
      <c r="G45" s="38" t="s">
        <v>2</v>
      </c>
      <c r="H45" s="39" t="s">
        <v>3</v>
      </c>
    </row>
    <row r="46" spans="1:8" ht="15.75" thickBot="1">
      <c r="A46" s="22"/>
      <c r="B46" s="28" t="s">
        <v>85</v>
      </c>
      <c r="C46" s="23"/>
      <c r="D46" s="40"/>
      <c r="E46" s="72"/>
      <c r="F46" s="73"/>
      <c r="G46" s="73"/>
      <c r="H46" s="74"/>
    </row>
    <row r="47" spans="1:9" ht="13.5" thickBot="1">
      <c r="A47" s="183" t="s">
        <v>13</v>
      </c>
      <c r="B47" s="184"/>
      <c r="C47" s="185" t="s">
        <v>6</v>
      </c>
      <c r="D47" s="43">
        <f>D48+D51+D64+D66</f>
        <v>3407132</v>
      </c>
      <c r="E47" s="43">
        <f>E48+E51+E64+E66</f>
        <v>853233</v>
      </c>
      <c r="F47" s="43">
        <f>F48+F51+F64+F66</f>
        <v>853233</v>
      </c>
      <c r="G47" s="43">
        <f>G48+G51+G64+G66</f>
        <v>858233</v>
      </c>
      <c r="H47" s="43">
        <f>H48+H51+H64+H66</f>
        <v>853233</v>
      </c>
      <c r="I47" s="4"/>
    </row>
    <row r="48" spans="1:9" ht="13.5" thickBot="1">
      <c r="A48" s="187" t="s">
        <v>88</v>
      </c>
      <c r="B48" s="188"/>
      <c r="C48" s="189" t="s">
        <v>7</v>
      </c>
      <c r="D48" s="43">
        <f>D49+D50</f>
        <v>650132</v>
      </c>
      <c r="E48" s="44">
        <f>E49+E50</f>
        <v>162533</v>
      </c>
      <c r="F48" s="44">
        <f>F49+F50</f>
        <v>162533</v>
      </c>
      <c r="G48" s="44">
        <f>G49+G50</f>
        <v>162533</v>
      </c>
      <c r="H48" s="182">
        <f>H49+H50</f>
        <v>162533</v>
      </c>
      <c r="I48" s="5"/>
    </row>
    <row r="49" spans="1:8" ht="12.75">
      <c r="A49" s="186" t="s">
        <v>14</v>
      </c>
      <c r="B49" s="163">
        <v>946</v>
      </c>
      <c r="C49" s="164" t="s">
        <v>154</v>
      </c>
      <c r="D49" s="59">
        <v>484450</v>
      </c>
      <c r="E49" s="60">
        <f aca="true" t="shared" si="0" ref="E49:E63">D49/4</f>
        <v>121112.5</v>
      </c>
      <c r="F49" s="60">
        <f>D49/4</f>
        <v>121112.5</v>
      </c>
      <c r="G49" s="60">
        <f>D49/4</f>
        <v>121112.5</v>
      </c>
      <c r="H49" s="62">
        <f>D49-E49-F49-G49</f>
        <v>121112.5</v>
      </c>
    </row>
    <row r="50" spans="1:8" ht="13.5" thickBot="1">
      <c r="A50" s="20" t="s">
        <v>15</v>
      </c>
      <c r="B50" s="190">
        <v>946</v>
      </c>
      <c r="C50" s="191" t="s">
        <v>155</v>
      </c>
      <c r="D50" s="55">
        <v>165682</v>
      </c>
      <c r="E50" s="60">
        <f t="shared" si="0"/>
        <v>41420.5</v>
      </c>
      <c r="F50" s="60">
        <f>D50/4</f>
        <v>41420.5</v>
      </c>
      <c r="G50" s="60">
        <f>D50/4</f>
        <v>41420.5</v>
      </c>
      <c r="H50" s="62">
        <f>D50-E50-F50-G50</f>
        <v>41420.5</v>
      </c>
    </row>
    <row r="51" spans="1:9" ht="13.5" thickBot="1">
      <c r="A51" s="187" t="s">
        <v>16</v>
      </c>
      <c r="B51" s="192"/>
      <c r="C51" s="189" t="s">
        <v>8</v>
      </c>
      <c r="D51" s="43">
        <f>D52+D53+D54+D55+D56+D57+D58+D59+D60+D61+D62+D63-D60-D61</f>
        <v>2642000</v>
      </c>
      <c r="E51" s="43">
        <f>E52+E53+E54+E55+E56+E57+E58+E59+E60+E61+E62+E63</f>
        <v>663200</v>
      </c>
      <c r="F51" s="43">
        <f>F52+F53+F54+F55+F56+F57+F58+F59+F60+F61+F62+F63</f>
        <v>663200</v>
      </c>
      <c r="G51" s="43">
        <f>G52+G53+G54+G55+G56+G57+G58+G59+G60+G61+G62+G63</f>
        <v>663200</v>
      </c>
      <c r="H51" s="43">
        <f>H52+H53+H54+H55+H56+H57+H58+H59+H60+H61+H62+H63</f>
        <v>663200</v>
      </c>
      <c r="I51" s="4"/>
    </row>
    <row r="52" spans="1:8" ht="12.75">
      <c r="A52" s="186" t="s">
        <v>14</v>
      </c>
      <c r="B52" s="163">
        <v>946</v>
      </c>
      <c r="C52" s="164" t="s">
        <v>156</v>
      </c>
      <c r="D52" s="59">
        <v>1437444</v>
      </c>
      <c r="E52" s="60">
        <f t="shared" si="0"/>
        <v>359361</v>
      </c>
      <c r="F52" s="60">
        <f aca="true" t="shared" si="1" ref="F52:F63">D52/4</f>
        <v>359361</v>
      </c>
      <c r="G52" s="60">
        <f aca="true" t="shared" si="2" ref="G52:G63">D52/4</f>
        <v>359361</v>
      </c>
      <c r="H52" s="62">
        <f aca="true" t="shared" si="3" ref="H52:H63">D52-E52-F52-G52</f>
        <v>359361</v>
      </c>
    </row>
    <row r="53" spans="1:8" ht="12.75">
      <c r="A53" s="15" t="s">
        <v>15</v>
      </c>
      <c r="B53" s="30">
        <v>946</v>
      </c>
      <c r="C53" s="9" t="s">
        <v>157</v>
      </c>
      <c r="D53" s="51">
        <v>491606</v>
      </c>
      <c r="E53" s="60">
        <f t="shared" si="0"/>
        <v>122901.5</v>
      </c>
      <c r="F53" s="60">
        <f t="shared" si="1"/>
        <v>122901.5</v>
      </c>
      <c r="G53" s="60">
        <f t="shared" si="2"/>
        <v>122901.5</v>
      </c>
      <c r="H53" s="62">
        <f t="shared" si="3"/>
        <v>122901.5</v>
      </c>
    </row>
    <row r="54" spans="1:8" ht="12.75">
      <c r="A54" s="15" t="s">
        <v>17</v>
      </c>
      <c r="B54" s="30">
        <v>946</v>
      </c>
      <c r="C54" s="9" t="s">
        <v>158</v>
      </c>
      <c r="D54" s="51">
        <v>40000</v>
      </c>
      <c r="E54" s="60">
        <f t="shared" si="0"/>
        <v>10000</v>
      </c>
      <c r="F54" s="60">
        <f t="shared" si="1"/>
        <v>10000</v>
      </c>
      <c r="G54" s="60">
        <f t="shared" si="2"/>
        <v>10000</v>
      </c>
      <c r="H54" s="62">
        <f t="shared" si="3"/>
        <v>10000</v>
      </c>
    </row>
    <row r="55" spans="1:8" ht="12.75">
      <c r="A55" s="15" t="s">
        <v>18</v>
      </c>
      <c r="B55" s="30">
        <v>946</v>
      </c>
      <c r="C55" s="9" t="s">
        <v>159</v>
      </c>
      <c r="D55" s="51">
        <v>360000</v>
      </c>
      <c r="E55" s="60">
        <f t="shared" si="0"/>
        <v>90000</v>
      </c>
      <c r="F55" s="60">
        <f t="shared" si="1"/>
        <v>90000</v>
      </c>
      <c r="G55" s="60">
        <f t="shared" si="2"/>
        <v>90000</v>
      </c>
      <c r="H55" s="62">
        <f t="shared" si="3"/>
        <v>90000</v>
      </c>
    </row>
    <row r="56" spans="1:8" ht="12.75">
      <c r="A56" s="15" t="s">
        <v>19</v>
      </c>
      <c r="B56" s="30">
        <v>946</v>
      </c>
      <c r="C56" s="9" t="s">
        <v>160</v>
      </c>
      <c r="D56" s="51">
        <v>40000</v>
      </c>
      <c r="E56" s="60">
        <f t="shared" si="0"/>
        <v>10000</v>
      </c>
      <c r="F56" s="60">
        <f t="shared" si="1"/>
        <v>10000</v>
      </c>
      <c r="G56" s="60">
        <f t="shared" si="2"/>
        <v>10000</v>
      </c>
      <c r="H56" s="62">
        <f t="shared" si="3"/>
        <v>10000</v>
      </c>
    </row>
    <row r="57" spans="1:8" ht="12.75">
      <c r="A57" s="15" t="s">
        <v>20</v>
      </c>
      <c r="B57" s="30">
        <v>946</v>
      </c>
      <c r="C57" s="9" t="s">
        <v>161</v>
      </c>
      <c r="D57" s="51">
        <v>39800</v>
      </c>
      <c r="E57" s="60">
        <f t="shared" si="0"/>
        <v>9950</v>
      </c>
      <c r="F57" s="60">
        <f t="shared" si="1"/>
        <v>9950</v>
      </c>
      <c r="G57" s="60">
        <f t="shared" si="2"/>
        <v>9950</v>
      </c>
      <c r="H57" s="62">
        <f t="shared" si="3"/>
        <v>9950</v>
      </c>
    </row>
    <row r="58" spans="1:8" ht="12.75">
      <c r="A58" s="15" t="s">
        <v>21</v>
      </c>
      <c r="B58" s="30">
        <v>946</v>
      </c>
      <c r="C58" s="9" t="s">
        <v>162</v>
      </c>
      <c r="D58" s="51">
        <v>100000</v>
      </c>
      <c r="E58" s="60">
        <f t="shared" si="0"/>
        <v>25000</v>
      </c>
      <c r="F58" s="60">
        <f t="shared" si="1"/>
        <v>25000</v>
      </c>
      <c r="G58" s="60">
        <f t="shared" si="2"/>
        <v>25000</v>
      </c>
      <c r="H58" s="62">
        <f t="shared" si="3"/>
        <v>25000</v>
      </c>
    </row>
    <row r="59" spans="1:9" ht="12.75">
      <c r="A59" s="15" t="s">
        <v>22</v>
      </c>
      <c r="B59" s="30">
        <v>946</v>
      </c>
      <c r="C59" s="9" t="s">
        <v>163</v>
      </c>
      <c r="D59" s="51">
        <v>0</v>
      </c>
      <c r="E59" s="60">
        <f t="shared" si="0"/>
        <v>0</v>
      </c>
      <c r="F59" s="60">
        <f t="shared" si="1"/>
        <v>0</v>
      </c>
      <c r="G59" s="60">
        <f t="shared" si="2"/>
        <v>0</v>
      </c>
      <c r="H59" s="62">
        <f t="shared" si="3"/>
        <v>0</v>
      </c>
      <c r="I59" s="4"/>
    </row>
    <row r="60" spans="1:8" ht="12.75">
      <c r="A60" s="15" t="s">
        <v>22</v>
      </c>
      <c r="B60" s="30">
        <v>946</v>
      </c>
      <c r="C60" s="9" t="s">
        <v>9</v>
      </c>
      <c r="D60" s="51">
        <v>0</v>
      </c>
      <c r="E60" s="60">
        <f t="shared" si="0"/>
        <v>0</v>
      </c>
      <c r="F60" s="60">
        <f t="shared" si="1"/>
        <v>0</v>
      </c>
      <c r="G60" s="60">
        <f t="shared" si="2"/>
        <v>0</v>
      </c>
      <c r="H60" s="62">
        <f t="shared" si="3"/>
        <v>0</v>
      </c>
    </row>
    <row r="61" spans="1:8" ht="12.75">
      <c r="A61" s="15" t="s">
        <v>30</v>
      </c>
      <c r="B61" s="30">
        <v>946</v>
      </c>
      <c r="C61" s="9" t="s">
        <v>10</v>
      </c>
      <c r="D61" s="51">
        <v>10800</v>
      </c>
      <c r="E61" s="60">
        <f t="shared" si="0"/>
        <v>2700</v>
      </c>
      <c r="F61" s="60">
        <f t="shared" si="1"/>
        <v>2700</v>
      </c>
      <c r="G61" s="60">
        <f t="shared" si="2"/>
        <v>2700</v>
      </c>
      <c r="H61" s="62">
        <f t="shared" si="3"/>
        <v>2700</v>
      </c>
    </row>
    <row r="62" spans="1:9" ht="12.75">
      <c r="A62" s="15" t="s">
        <v>30</v>
      </c>
      <c r="B62" s="30">
        <v>946</v>
      </c>
      <c r="C62" s="9" t="s">
        <v>164</v>
      </c>
      <c r="D62" s="51">
        <v>35150</v>
      </c>
      <c r="E62" s="60">
        <f t="shared" si="0"/>
        <v>8787.5</v>
      </c>
      <c r="F62" s="60">
        <f t="shared" si="1"/>
        <v>8787.5</v>
      </c>
      <c r="G62" s="60">
        <f t="shared" si="2"/>
        <v>8787.5</v>
      </c>
      <c r="H62" s="62">
        <f t="shared" si="3"/>
        <v>8787.5</v>
      </c>
      <c r="I62" s="4"/>
    </row>
    <row r="63" spans="1:9" ht="12.75">
      <c r="A63" s="20" t="s">
        <v>30</v>
      </c>
      <c r="B63" s="190">
        <v>946</v>
      </c>
      <c r="C63" s="191" t="s">
        <v>165</v>
      </c>
      <c r="D63" s="55">
        <v>98000</v>
      </c>
      <c r="E63" s="41">
        <f t="shared" si="0"/>
        <v>24500</v>
      </c>
      <c r="F63" s="41">
        <f t="shared" si="1"/>
        <v>24500</v>
      </c>
      <c r="G63" s="41">
        <f t="shared" si="2"/>
        <v>24500</v>
      </c>
      <c r="H63" s="193">
        <f t="shared" si="3"/>
        <v>24500</v>
      </c>
      <c r="I63" s="3"/>
    </row>
    <row r="64" spans="1:8" ht="12.75">
      <c r="A64" s="16" t="s">
        <v>23</v>
      </c>
      <c r="B64" s="30"/>
      <c r="C64" s="8" t="s">
        <v>11</v>
      </c>
      <c r="D64" s="63">
        <v>10000</v>
      </c>
      <c r="E64" s="64">
        <v>2500</v>
      </c>
      <c r="F64" s="65">
        <v>2500</v>
      </c>
      <c r="G64" s="65">
        <v>2500</v>
      </c>
      <c r="H64" s="66">
        <v>2500</v>
      </c>
    </row>
    <row r="65" spans="1:8" ht="12.75">
      <c r="A65" s="15" t="s">
        <v>21</v>
      </c>
      <c r="B65" s="30">
        <v>946</v>
      </c>
      <c r="C65" s="9" t="s">
        <v>166</v>
      </c>
      <c r="D65" s="51">
        <v>10000</v>
      </c>
      <c r="E65" s="52">
        <v>2500</v>
      </c>
      <c r="F65" s="53">
        <v>2500</v>
      </c>
      <c r="G65" s="53">
        <v>2500</v>
      </c>
      <c r="H65" s="54">
        <v>2500</v>
      </c>
    </row>
    <row r="66" spans="1:8" ht="12.75">
      <c r="A66" s="69" t="s">
        <v>96</v>
      </c>
      <c r="B66" s="30"/>
      <c r="C66" s="8" t="s">
        <v>12</v>
      </c>
      <c r="D66" s="63">
        <v>105000</v>
      </c>
      <c r="E66" s="64">
        <v>25000</v>
      </c>
      <c r="F66" s="65">
        <v>25000</v>
      </c>
      <c r="G66" s="65">
        <v>30000</v>
      </c>
      <c r="H66" s="66">
        <v>25000</v>
      </c>
    </row>
    <row r="67" spans="1:8" ht="12.75">
      <c r="A67" s="13" t="s">
        <v>24</v>
      </c>
      <c r="B67" s="30">
        <v>946</v>
      </c>
      <c r="C67" s="9" t="s">
        <v>167</v>
      </c>
      <c r="D67" s="51">
        <v>100000</v>
      </c>
      <c r="E67" s="52">
        <v>25000</v>
      </c>
      <c r="F67" s="53">
        <v>25000</v>
      </c>
      <c r="G67" s="53">
        <v>25000</v>
      </c>
      <c r="H67" s="54">
        <v>25000</v>
      </c>
    </row>
    <row r="68" spans="1:8" ht="13.5" thickBot="1">
      <c r="A68" s="13" t="s">
        <v>21</v>
      </c>
      <c r="B68" s="30">
        <v>946</v>
      </c>
      <c r="C68" s="9" t="s">
        <v>25</v>
      </c>
      <c r="D68" s="55">
        <v>5000</v>
      </c>
      <c r="E68" s="56">
        <v>0</v>
      </c>
      <c r="F68" s="57">
        <v>0</v>
      </c>
      <c r="G68" s="57">
        <v>5000</v>
      </c>
      <c r="H68" s="58">
        <v>0</v>
      </c>
    </row>
    <row r="69" spans="1:8" ht="13.5" thickBot="1">
      <c r="A69" s="12" t="s">
        <v>27</v>
      </c>
      <c r="B69" s="30"/>
      <c r="C69" s="8" t="s">
        <v>26</v>
      </c>
      <c r="D69" s="43">
        <v>140700</v>
      </c>
      <c r="E69" s="44">
        <v>32600</v>
      </c>
      <c r="F69" s="45">
        <v>37600</v>
      </c>
      <c r="G69" s="45">
        <v>37600</v>
      </c>
      <c r="H69" s="46">
        <v>32900</v>
      </c>
    </row>
    <row r="70" spans="1:8" ht="12.75">
      <c r="A70" s="31" t="s">
        <v>95</v>
      </c>
      <c r="B70" s="30"/>
      <c r="C70" s="8" t="s">
        <v>28</v>
      </c>
      <c r="D70" s="59">
        <v>140700</v>
      </c>
      <c r="E70" s="60">
        <v>32600</v>
      </c>
      <c r="F70" s="61">
        <v>37600</v>
      </c>
      <c r="G70" s="61">
        <v>37600</v>
      </c>
      <c r="H70" s="62">
        <v>32900</v>
      </c>
    </row>
    <row r="71" spans="1:8" ht="12.75">
      <c r="A71" s="13" t="s">
        <v>14</v>
      </c>
      <c r="B71" s="30">
        <v>946</v>
      </c>
      <c r="C71" s="9" t="s">
        <v>168</v>
      </c>
      <c r="D71" s="51">
        <v>95600</v>
      </c>
      <c r="E71" s="52">
        <v>23900</v>
      </c>
      <c r="F71" s="53">
        <v>23900</v>
      </c>
      <c r="G71" s="53">
        <v>23900</v>
      </c>
      <c r="H71" s="54">
        <v>23900</v>
      </c>
    </row>
    <row r="72" spans="1:8" ht="12.75">
      <c r="A72" s="13" t="s">
        <v>15</v>
      </c>
      <c r="B72" s="30">
        <v>946</v>
      </c>
      <c r="C72" s="9" t="s">
        <v>169</v>
      </c>
      <c r="D72" s="51">
        <v>25000</v>
      </c>
      <c r="E72" s="52">
        <v>6200</v>
      </c>
      <c r="F72" s="53">
        <v>6200</v>
      </c>
      <c r="G72" s="53">
        <v>6200</v>
      </c>
      <c r="H72" s="54">
        <v>6400</v>
      </c>
    </row>
    <row r="73" spans="1:8" ht="12.75">
      <c r="A73" s="13" t="s">
        <v>22</v>
      </c>
      <c r="B73" s="30">
        <v>946</v>
      </c>
      <c r="C73" s="9" t="s">
        <v>170</v>
      </c>
      <c r="D73" s="51">
        <v>10000</v>
      </c>
      <c r="E73" s="52">
        <v>0</v>
      </c>
      <c r="F73" s="53">
        <v>5000</v>
      </c>
      <c r="G73" s="53">
        <v>5000</v>
      </c>
      <c r="H73" s="54">
        <v>0</v>
      </c>
    </row>
    <row r="74" spans="1:8" ht="12.75">
      <c r="A74" s="13" t="s">
        <v>30</v>
      </c>
      <c r="B74" s="30">
        <v>946</v>
      </c>
      <c r="C74" s="9" t="s">
        <v>171</v>
      </c>
      <c r="D74" s="51">
        <v>4000</v>
      </c>
      <c r="E74" s="52">
        <v>1000</v>
      </c>
      <c r="F74" s="53">
        <v>1000</v>
      </c>
      <c r="G74" s="53">
        <v>1000</v>
      </c>
      <c r="H74" s="54">
        <v>1000</v>
      </c>
    </row>
    <row r="75" spans="1:8" ht="13.5" thickBot="1">
      <c r="A75" s="13" t="s">
        <v>30</v>
      </c>
      <c r="B75" s="30">
        <v>946</v>
      </c>
      <c r="C75" s="9" t="s">
        <v>172</v>
      </c>
      <c r="D75" s="55">
        <v>6100</v>
      </c>
      <c r="E75" s="56">
        <v>1500</v>
      </c>
      <c r="F75" s="57">
        <v>1500</v>
      </c>
      <c r="G75" s="57">
        <v>1500</v>
      </c>
      <c r="H75" s="58">
        <v>1600</v>
      </c>
    </row>
    <row r="76" spans="1:8" ht="13.5" thickBot="1">
      <c r="A76" s="31" t="s">
        <v>94</v>
      </c>
      <c r="B76" s="30"/>
      <c r="C76" s="8" t="s">
        <v>31</v>
      </c>
      <c r="D76" s="43">
        <v>100000</v>
      </c>
      <c r="E76" s="44">
        <v>20000</v>
      </c>
      <c r="F76" s="45">
        <v>40000</v>
      </c>
      <c r="G76" s="45">
        <v>40000</v>
      </c>
      <c r="H76" s="46">
        <v>0</v>
      </c>
    </row>
    <row r="77" spans="1:8" ht="12.75">
      <c r="A77" s="32" t="s">
        <v>34</v>
      </c>
      <c r="B77" s="30"/>
      <c r="C77" s="9" t="s">
        <v>33</v>
      </c>
      <c r="D77" s="59">
        <v>100000</v>
      </c>
      <c r="E77" s="60">
        <v>20000</v>
      </c>
      <c r="F77" s="61">
        <v>40000</v>
      </c>
      <c r="G77" s="61">
        <v>40000</v>
      </c>
      <c r="H77" s="62">
        <v>0</v>
      </c>
    </row>
    <row r="78" spans="1:8" ht="12.75">
      <c r="A78" s="13" t="s">
        <v>19</v>
      </c>
      <c r="B78" s="30">
        <v>946</v>
      </c>
      <c r="C78" s="9" t="s">
        <v>35</v>
      </c>
      <c r="D78" s="51">
        <v>50000</v>
      </c>
      <c r="E78" s="52">
        <v>10000</v>
      </c>
      <c r="F78" s="53">
        <v>20000</v>
      </c>
      <c r="G78" s="53">
        <v>20000</v>
      </c>
      <c r="H78" s="54">
        <v>0</v>
      </c>
    </row>
    <row r="79" spans="1:8" ht="13.5" thickBot="1">
      <c r="A79" s="13" t="s">
        <v>20</v>
      </c>
      <c r="B79" s="30">
        <v>946</v>
      </c>
      <c r="C79" s="9" t="s">
        <v>173</v>
      </c>
      <c r="D79" s="55">
        <v>50000</v>
      </c>
      <c r="E79" s="56">
        <v>10000</v>
      </c>
      <c r="F79" s="57">
        <v>20000</v>
      </c>
      <c r="G79" s="57">
        <v>20000</v>
      </c>
      <c r="H79" s="58">
        <v>0</v>
      </c>
    </row>
    <row r="80" spans="1:8" ht="13.5" thickBot="1">
      <c r="A80" s="31" t="s">
        <v>93</v>
      </c>
      <c r="B80" s="30"/>
      <c r="C80" s="8" t="s">
        <v>36</v>
      </c>
      <c r="D80" s="43">
        <v>310800</v>
      </c>
      <c r="E80" s="67">
        <v>50000</v>
      </c>
      <c r="F80" s="45">
        <v>110000</v>
      </c>
      <c r="G80" s="45">
        <v>100800</v>
      </c>
      <c r="H80" s="46">
        <v>50000</v>
      </c>
    </row>
    <row r="81" spans="1:8" ht="12.75">
      <c r="A81" s="19" t="s">
        <v>37</v>
      </c>
      <c r="B81" s="30">
        <v>946</v>
      </c>
      <c r="C81" s="9" t="s">
        <v>174</v>
      </c>
      <c r="D81" s="59">
        <v>200000</v>
      </c>
      <c r="E81" s="60">
        <v>50000</v>
      </c>
      <c r="F81" s="61">
        <v>50000</v>
      </c>
      <c r="G81" s="61">
        <v>50000</v>
      </c>
      <c r="H81" s="62">
        <v>50000</v>
      </c>
    </row>
    <row r="82" spans="1:8" ht="13.5" thickBot="1">
      <c r="A82" s="13" t="s">
        <v>39</v>
      </c>
      <c r="B82" s="30">
        <v>946</v>
      </c>
      <c r="C82" s="9" t="s">
        <v>38</v>
      </c>
      <c r="D82" s="55">
        <v>110800</v>
      </c>
      <c r="E82" s="56">
        <v>0</v>
      </c>
      <c r="F82" s="57">
        <v>60000</v>
      </c>
      <c r="G82" s="57">
        <v>50800</v>
      </c>
      <c r="H82" s="58">
        <v>0</v>
      </c>
    </row>
    <row r="83" spans="1:9" ht="13.5" thickBot="1">
      <c r="A83" s="17" t="s">
        <v>41</v>
      </c>
      <c r="B83" s="30"/>
      <c r="C83" s="8" t="s">
        <v>40</v>
      </c>
      <c r="D83" s="43">
        <f>SUM(D84+D86+D92)</f>
        <v>7378500</v>
      </c>
      <c r="E83" s="44">
        <f>SUM(E84+E86+E92)</f>
        <v>1435000</v>
      </c>
      <c r="F83" s="45">
        <f>SUM(F84+F86+F92)</f>
        <v>2620000</v>
      </c>
      <c r="G83" s="45">
        <f>SUM(G84+G86+G92)</f>
        <v>2133500</v>
      </c>
      <c r="H83" s="46">
        <f>SUM(H84+H86+H92)</f>
        <v>1190000</v>
      </c>
      <c r="I83" s="4"/>
    </row>
    <row r="84" spans="1:8" ht="12.75">
      <c r="A84" s="12" t="s">
        <v>43</v>
      </c>
      <c r="B84" s="30"/>
      <c r="C84" s="8" t="s">
        <v>42</v>
      </c>
      <c r="D84" s="47">
        <v>200000</v>
      </c>
      <c r="E84" s="48">
        <v>50000</v>
      </c>
      <c r="F84" s="49">
        <v>50000</v>
      </c>
      <c r="G84" s="49">
        <v>50000</v>
      </c>
      <c r="H84" s="50">
        <v>50000</v>
      </c>
    </row>
    <row r="85" spans="1:8" ht="12.75">
      <c r="A85" s="13" t="s">
        <v>45</v>
      </c>
      <c r="B85" s="30">
        <v>946</v>
      </c>
      <c r="C85" s="9" t="s">
        <v>44</v>
      </c>
      <c r="D85" s="51">
        <v>200000</v>
      </c>
      <c r="E85" s="52">
        <v>50000</v>
      </c>
      <c r="F85" s="53">
        <v>50000</v>
      </c>
      <c r="G85" s="53">
        <v>50000</v>
      </c>
      <c r="H85" s="54">
        <v>50000</v>
      </c>
    </row>
    <row r="86" spans="1:8" ht="12.75">
      <c r="A86" s="12" t="s">
        <v>81</v>
      </c>
      <c r="B86" s="30"/>
      <c r="C86" s="8" t="s">
        <v>46</v>
      </c>
      <c r="D86" s="63">
        <f>SUM(D87+D88+D89+D90+D91)</f>
        <v>4735000</v>
      </c>
      <c r="E86" s="64">
        <f>SUM(E87+E88+E89+E90+E91)</f>
        <v>1005000</v>
      </c>
      <c r="F86" s="65">
        <f>SUM(F87+F88+F89+F90+F91)</f>
        <v>1405000</v>
      </c>
      <c r="G86" s="65">
        <f>SUM(G87+G88+G89+G90+G91)</f>
        <v>1425000</v>
      </c>
      <c r="H86" s="66">
        <f>SUM(H87+H88+H89+H90+H91)</f>
        <v>900000</v>
      </c>
    </row>
    <row r="87" spans="1:8" ht="12.75">
      <c r="A87" s="13" t="s">
        <v>47</v>
      </c>
      <c r="B87" s="30">
        <v>946</v>
      </c>
      <c r="C87" s="9" t="s">
        <v>175</v>
      </c>
      <c r="D87" s="51">
        <v>1346000</v>
      </c>
      <c r="E87" s="52">
        <v>300000</v>
      </c>
      <c r="F87" s="53">
        <v>311000</v>
      </c>
      <c r="G87" s="53">
        <v>600000</v>
      </c>
      <c r="H87" s="54">
        <v>135000</v>
      </c>
    </row>
    <row r="88" spans="1:8" ht="12.75">
      <c r="A88" s="13" t="s">
        <v>47</v>
      </c>
      <c r="B88" s="30">
        <v>946</v>
      </c>
      <c r="C88" s="9" t="s">
        <v>83</v>
      </c>
      <c r="D88" s="51">
        <v>789000</v>
      </c>
      <c r="E88" s="52">
        <v>100000</v>
      </c>
      <c r="F88" s="53">
        <v>389000</v>
      </c>
      <c r="G88" s="53">
        <v>100000</v>
      </c>
      <c r="H88" s="54">
        <v>200000</v>
      </c>
    </row>
    <row r="89" spans="1:8" ht="12.75">
      <c r="A89" s="13" t="s">
        <v>49</v>
      </c>
      <c r="B89" s="30">
        <v>946</v>
      </c>
      <c r="C89" s="9" t="s">
        <v>48</v>
      </c>
      <c r="D89" s="51">
        <v>364200</v>
      </c>
      <c r="E89" s="52">
        <v>80000</v>
      </c>
      <c r="F89" s="53">
        <v>80000</v>
      </c>
      <c r="G89" s="53">
        <v>100000</v>
      </c>
      <c r="H89" s="54">
        <v>104200</v>
      </c>
    </row>
    <row r="90" spans="1:8" ht="12.75">
      <c r="A90" s="13" t="s">
        <v>49</v>
      </c>
      <c r="B90" s="30">
        <v>946</v>
      </c>
      <c r="C90" s="9" t="s">
        <v>176</v>
      </c>
      <c r="D90" s="51">
        <v>2135800</v>
      </c>
      <c r="E90" s="52">
        <v>500000</v>
      </c>
      <c r="F90" s="53">
        <v>600000</v>
      </c>
      <c r="G90" s="53">
        <v>600000</v>
      </c>
      <c r="H90" s="54">
        <v>435800</v>
      </c>
    </row>
    <row r="91" spans="1:8" ht="12.75">
      <c r="A91" s="13" t="s">
        <v>50</v>
      </c>
      <c r="B91" s="30">
        <v>946</v>
      </c>
      <c r="C91" s="9" t="s">
        <v>177</v>
      </c>
      <c r="D91" s="51">
        <v>100000</v>
      </c>
      <c r="E91" s="52">
        <v>25000</v>
      </c>
      <c r="F91" s="53">
        <v>25000</v>
      </c>
      <c r="G91" s="53">
        <v>25000</v>
      </c>
      <c r="H91" s="54">
        <v>25000</v>
      </c>
    </row>
    <row r="92" spans="1:9" ht="12.75">
      <c r="A92" s="12" t="s">
        <v>52</v>
      </c>
      <c r="B92" s="30"/>
      <c r="C92" s="8" t="s">
        <v>51</v>
      </c>
      <c r="D92" s="63">
        <f>SUM(D93+D95+D99+D102+D104)</f>
        <v>2443500</v>
      </c>
      <c r="E92" s="64">
        <f>SUM(E93+E95+E99+E102+E104)</f>
        <v>380000</v>
      </c>
      <c r="F92" s="65">
        <f>SUM(F93+F95+F99+F102+F104)</f>
        <v>1165000</v>
      </c>
      <c r="G92" s="65">
        <f>SUM(G93+G95+G99+G104)</f>
        <v>658500</v>
      </c>
      <c r="H92" s="66">
        <f>SUM(H93+H95+H99+H104)</f>
        <v>240000</v>
      </c>
      <c r="I92" s="4"/>
    </row>
    <row r="93" spans="1:8" ht="12.75">
      <c r="A93" s="12" t="s">
        <v>52</v>
      </c>
      <c r="B93" s="30"/>
      <c r="C93" s="9" t="s">
        <v>53</v>
      </c>
      <c r="D93" s="63">
        <v>180000</v>
      </c>
      <c r="E93" s="64">
        <v>40000</v>
      </c>
      <c r="F93" s="65">
        <v>40000</v>
      </c>
      <c r="G93" s="65">
        <v>50000</v>
      </c>
      <c r="H93" s="66">
        <v>50000</v>
      </c>
    </row>
    <row r="94" spans="1:8" ht="12.75">
      <c r="A94" s="13" t="s">
        <v>20</v>
      </c>
      <c r="B94" s="30">
        <v>946</v>
      </c>
      <c r="C94" s="9" t="s">
        <v>178</v>
      </c>
      <c r="D94" s="51">
        <v>180000</v>
      </c>
      <c r="E94" s="52">
        <v>40000</v>
      </c>
      <c r="F94" s="53">
        <v>40000</v>
      </c>
      <c r="G94" s="53">
        <v>50000</v>
      </c>
      <c r="H94" s="54">
        <v>50000</v>
      </c>
    </row>
    <row r="95" spans="1:9" ht="12.75">
      <c r="A95" s="12" t="s">
        <v>55</v>
      </c>
      <c r="B95" s="30"/>
      <c r="C95" s="8" t="s">
        <v>54</v>
      </c>
      <c r="D95" s="63">
        <f>SUM(D96+D97+D98)</f>
        <v>1203500</v>
      </c>
      <c r="E95" s="64">
        <f>SUM(E96+E97+E98)</f>
        <v>100000</v>
      </c>
      <c r="F95" s="65">
        <f>SUM(F96+F97+F98)</f>
        <v>695000</v>
      </c>
      <c r="G95" s="65">
        <f>SUM(G96+G97+G98)</f>
        <v>368500</v>
      </c>
      <c r="H95" s="66">
        <f>SUM(H96+H97+H98)</f>
        <v>40000</v>
      </c>
      <c r="I95" s="4"/>
    </row>
    <row r="96" spans="1:8" ht="12.75">
      <c r="A96" s="13" t="s">
        <v>20</v>
      </c>
      <c r="B96" s="30">
        <v>946</v>
      </c>
      <c r="C96" s="9" t="s">
        <v>179</v>
      </c>
      <c r="D96" s="51">
        <v>466500</v>
      </c>
      <c r="E96" s="52">
        <v>100000</v>
      </c>
      <c r="F96" s="53">
        <v>200000</v>
      </c>
      <c r="G96" s="53">
        <v>126500</v>
      </c>
      <c r="H96" s="54">
        <v>40000</v>
      </c>
    </row>
    <row r="97" spans="1:8" ht="12.75">
      <c r="A97" s="13" t="s">
        <v>56</v>
      </c>
      <c r="B97" s="30">
        <v>946</v>
      </c>
      <c r="C97" s="9" t="s">
        <v>180</v>
      </c>
      <c r="D97" s="51">
        <v>295000</v>
      </c>
      <c r="E97" s="52">
        <v>0</v>
      </c>
      <c r="F97" s="53">
        <v>295000</v>
      </c>
      <c r="G97" s="53">
        <v>0</v>
      </c>
      <c r="H97" s="54">
        <v>0</v>
      </c>
    </row>
    <row r="98" spans="1:8" ht="12.75">
      <c r="A98" s="13" t="s">
        <v>57</v>
      </c>
      <c r="B98" s="30">
        <v>946</v>
      </c>
      <c r="C98" s="9" t="s">
        <v>181</v>
      </c>
      <c r="D98" s="51">
        <v>442000</v>
      </c>
      <c r="E98" s="52">
        <v>0</v>
      </c>
      <c r="F98" s="53">
        <v>200000</v>
      </c>
      <c r="G98" s="53">
        <v>242000</v>
      </c>
      <c r="H98" s="54">
        <v>0</v>
      </c>
    </row>
    <row r="99" spans="1:8" ht="12.75">
      <c r="A99" s="12" t="s">
        <v>58</v>
      </c>
      <c r="B99" s="30"/>
      <c r="C99" s="8" t="s">
        <v>60</v>
      </c>
      <c r="D99" s="63">
        <v>700000</v>
      </c>
      <c r="E99" s="64">
        <v>150000</v>
      </c>
      <c r="F99" s="65">
        <v>250000</v>
      </c>
      <c r="G99" s="65">
        <v>200000</v>
      </c>
      <c r="H99" s="66">
        <v>100000</v>
      </c>
    </row>
    <row r="100" spans="1:8" ht="12.75">
      <c r="A100" s="13" t="s">
        <v>19</v>
      </c>
      <c r="B100" s="30">
        <v>946</v>
      </c>
      <c r="C100" s="9" t="s">
        <v>182</v>
      </c>
      <c r="D100" s="51">
        <v>250000</v>
      </c>
      <c r="E100" s="52">
        <v>50000</v>
      </c>
      <c r="F100" s="53">
        <v>100000</v>
      </c>
      <c r="G100" s="53">
        <v>100000</v>
      </c>
      <c r="H100" s="54">
        <v>0</v>
      </c>
    </row>
    <row r="101" spans="1:8" ht="12.75">
      <c r="A101" s="13" t="s">
        <v>30</v>
      </c>
      <c r="B101" s="30">
        <v>946</v>
      </c>
      <c r="C101" s="9" t="s">
        <v>61</v>
      </c>
      <c r="D101" s="51">
        <v>450000</v>
      </c>
      <c r="E101" s="52">
        <v>100000</v>
      </c>
      <c r="F101" s="53">
        <v>150000</v>
      </c>
      <c r="G101" s="53">
        <v>100000</v>
      </c>
      <c r="H101" s="54">
        <v>100000</v>
      </c>
    </row>
    <row r="102" spans="1:8" ht="12.75">
      <c r="A102" s="12" t="s">
        <v>59</v>
      </c>
      <c r="B102" s="30"/>
      <c r="C102" s="8" t="s">
        <v>62</v>
      </c>
      <c r="D102" s="63">
        <v>200000</v>
      </c>
      <c r="E102" s="64">
        <v>50000</v>
      </c>
      <c r="F102" s="65">
        <v>150000</v>
      </c>
      <c r="G102" s="65">
        <v>0</v>
      </c>
      <c r="H102" s="66">
        <v>0</v>
      </c>
    </row>
    <row r="103" spans="1:8" ht="12.75">
      <c r="A103" s="13" t="s">
        <v>20</v>
      </c>
      <c r="B103" s="30">
        <v>946</v>
      </c>
      <c r="C103" s="9" t="s">
        <v>183</v>
      </c>
      <c r="D103" s="51">
        <v>200000</v>
      </c>
      <c r="E103" s="52">
        <v>50000</v>
      </c>
      <c r="F103" s="53">
        <v>150000</v>
      </c>
      <c r="G103" s="53">
        <v>0</v>
      </c>
      <c r="H103" s="54">
        <v>0</v>
      </c>
    </row>
    <row r="104" spans="1:8" ht="12.75">
      <c r="A104" s="31" t="s">
        <v>92</v>
      </c>
      <c r="B104" s="30"/>
      <c r="C104" s="10" t="s">
        <v>63</v>
      </c>
      <c r="D104" s="63">
        <v>160000</v>
      </c>
      <c r="E104" s="64">
        <v>40000</v>
      </c>
      <c r="F104" s="65">
        <v>30000</v>
      </c>
      <c r="G104" s="65">
        <v>40000</v>
      </c>
      <c r="H104" s="66">
        <v>50000</v>
      </c>
    </row>
    <row r="105" spans="1:8" ht="12.75">
      <c r="A105" s="13" t="s">
        <v>20</v>
      </c>
      <c r="B105" s="30">
        <v>946</v>
      </c>
      <c r="C105" s="11" t="s">
        <v>184</v>
      </c>
      <c r="D105" s="51">
        <v>100000</v>
      </c>
      <c r="E105" s="52">
        <v>30000</v>
      </c>
      <c r="F105" s="53">
        <v>20000</v>
      </c>
      <c r="G105" s="53">
        <v>20000</v>
      </c>
      <c r="H105" s="54">
        <v>30000</v>
      </c>
    </row>
    <row r="106" spans="1:8" ht="13.5" thickBot="1">
      <c r="A106" s="13" t="s">
        <v>30</v>
      </c>
      <c r="B106" s="30">
        <v>946</v>
      </c>
      <c r="C106" s="11" t="s">
        <v>185</v>
      </c>
      <c r="D106" s="55">
        <v>60000</v>
      </c>
      <c r="E106" s="56">
        <v>10000</v>
      </c>
      <c r="F106" s="57">
        <v>10000</v>
      </c>
      <c r="G106" s="57">
        <v>20000</v>
      </c>
      <c r="H106" s="58">
        <v>20000</v>
      </c>
    </row>
    <row r="107" spans="1:8" ht="13.5" thickBot="1">
      <c r="A107" s="12" t="s">
        <v>66</v>
      </c>
      <c r="B107" s="30"/>
      <c r="C107" s="8" t="s">
        <v>65</v>
      </c>
      <c r="D107" s="43">
        <v>134000</v>
      </c>
      <c r="E107" s="44">
        <v>30000</v>
      </c>
      <c r="F107" s="45">
        <v>40000</v>
      </c>
      <c r="G107" s="45">
        <v>42000</v>
      </c>
      <c r="H107" s="46">
        <v>22000</v>
      </c>
    </row>
    <row r="108" spans="1:9" ht="12.75">
      <c r="A108" s="12" t="s">
        <v>68</v>
      </c>
      <c r="B108" s="30"/>
      <c r="C108" s="8" t="s">
        <v>67</v>
      </c>
      <c r="D108" s="47">
        <f>SUM(D109+D110+D111)</f>
        <v>134000</v>
      </c>
      <c r="E108" s="48">
        <f>SUM(E109+E110+E111)</f>
        <v>30000</v>
      </c>
      <c r="F108" s="49">
        <f>SUM(F109+F110+F111)</f>
        <v>40000</v>
      </c>
      <c r="G108" s="49">
        <f>SUM(G109+G110+G111)</f>
        <v>42000</v>
      </c>
      <c r="H108" s="50">
        <f>SUM(H109+H110+H111)</f>
        <v>22000</v>
      </c>
      <c r="I108" s="4"/>
    </row>
    <row r="109" spans="1:8" ht="12.75">
      <c r="A109" s="15" t="s">
        <v>20</v>
      </c>
      <c r="B109" s="30">
        <v>946</v>
      </c>
      <c r="C109" s="9" t="s">
        <v>186</v>
      </c>
      <c r="D109" s="51">
        <v>42000</v>
      </c>
      <c r="E109" s="52">
        <v>10000</v>
      </c>
      <c r="F109" s="53">
        <v>10000</v>
      </c>
      <c r="G109" s="53">
        <v>12000</v>
      </c>
      <c r="H109" s="54">
        <v>10000</v>
      </c>
    </row>
    <row r="110" spans="1:8" ht="12.75">
      <c r="A110" s="15" t="s">
        <v>30</v>
      </c>
      <c r="B110" s="30">
        <v>946</v>
      </c>
      <c r="C110" s="9" t="s">
        <v>187</v>
      </c>
      <c r="D110" s="51">
        <v>50000</v>
      </c>
      <c r="E110" s="52">
        <v>10000</v>
      </c>
      <c r="F110" s="53">
        <v>20000</v>
      </c>
      <c r="G110" s="53">
        <v>20000</v>
      </c>
      <c r="H110" s="54">
        <v>0</v>
      </c>
    </row>
    <row r="111" spans="1:8" ht="13.5" thickBot="1">
      <c r="A111" s="15" t="s">
        <v>30</v>
      </c>
      <c r="B111" s="30">
        <v>946</v>
      </c>
      <c r="C111" s="9" t="s">
        <v>188</v>
      </c>
      <c r="D111" s="55">
        <v>42000</v>
      </c>
      <c r="E111" s="56">
        <v>10000</v>
      </c>
      <c r="F111" s="57">
        <v>10000</v>
      </c>
      <c r="G111" s="57">
        <v>10000</v>
      </c>
      <c r="H111" s="58">
        <v>12000</v>
      </c>
    </row>
    <row r="112" spans="1:9" ht="13.5" thickBot="1">
      <c r="A112" s="31" t="s">
        <v>91</v>
      </c>
      <c r="B112" s="30"/>
      <c r="C112" s="8" t="s">
        <v>69</v>
      </c>
      <c r="D112" s="43">
        <f>SUM(D113+D126)</f>
        <v>2695000</v>
      </c>
      <c r="E112" s="44">
        <f>SUM(E113+E126)</f>
        <v>688000</v>
      </c>
      <c r="F112" s="45">
        <f>SUM(F113+F126)</f>
        <v>688000</v>
      </c>
      <c r="G112" s="45">
        <f>SUM(G113)</f>
        <v>633000</v>
      </c>
      <c r="H112" s="46">
        <f>SUM(H113)</f>
        <v>686000</v>
      </c>
      <c r="I112" s="4"/>
    </row>
    <row r="113" spans="1:9" ht="12.75">
      <c r="A113" s="12" t="s">
        <v>72</v>
      </c>
      <c r="B113" s="30"/>
      <c r="C113" s="8" t="s">
        <v>71</v>
      </c>
      <c r="D113" s="47">
        <f>SUM(D114+D115+D116+D117+D118+D119+D120+D121+D122+D123+D124+D125)</f>
        <v>2585000</v>
      </c>
      <c r="E113" s="48">
        <f>SUM(E114+E115+E116+E117+E118+E119+E120+E121+E122+E123+E124+E125)</f>
        <v>638000</v>
      </c>
      <c r="F113" s="49">
        <f>SUM(F114+F116+F115+F117+F118+F119+F120+F121+F122+F123+F124+F125)</f>
        <v>628000</v>
      </c>
      <c r="G113" s="49">
        <f>SUM(G114+G115+G116+G117+G118+G119+G120+G121+G122+G123+G124+G125)</f>
        <v>633000</v>
      </c>
      <c r="H113" s="50">
        <f>SUM(H114+H115+H116+H117+H118+H119+H120+H121+H122+H123+H124+H125)</f>
        <v>686000</v>
      </c>
      <c r="I113" s="4"/>
    </row>
    <row r="114" spans="1:8" ht="12.75">
      <c r="A114" s="18" t="s">
        <v>14</v>
      </c>
      <c r="B114" s="30">
        <v>946</v>
      </c>
      <c r="C114" s="9" t="s">
        <v>189</v>
      </c>
      <c r="D114" s="51">
        <v>933000</v>
      </c>
      <c r="E114" s="52">
        <v>233000</v>
      </c>
      <c r="F114" s="53">
        <v>233000</v>
      </c>
      <c r="G114" s="53">
        <v>233000</v>
      </c>
      <c r="H114" s="54">
        <v>234000</v>
      </c>
    </row>
    <row r="115" spans="1:8" ht="12.75">
      <c r="A115" s="18" t="s">
        <v>15</v>
      </c>
      <c r="B115" s="30">
        <v>946</v>
      </c>
      <c r="C115" s="9" t="s">
        <v>190</v>
      </c>
      <c r="D115" s="51">
        <v>244000</v>
      </c>
      <c r="E115" s="52">
        <v>61000</v>
      </c>
      <c r="F115" s="53">
        <v>61000</v>
      </c>
      <c r="G115" s="53">
        <v>61000</v>
      </c>
      <c r="H115" s="54">
        <v>61000</v>
      </c>
    </row>
    <row r="116" spans="1:8" ht="12.75">
      <c r="A116" s="18" t="s">
        <v>17</v>
      </c>
      <c r="B116" s="30">
        <v>946</v>
      </c>
      <c r="C116" s="9" t="s">
        <v>191</v>
      </c>
      <c r="D116" s="51">
        <v>36000</v>
      </c>
      <c r="E116" s="52">
        <v>9000</v>
      </c>
      <c r="F116" s="53">
        <v>9000</v>
      </c>
      <c r="G116" s="53">
        <v>9000</v>
      </c>
      <c r="H116" s="54">
        <v>9000</v>
      </c>
    </row>
    <row r="117" spans="1:8" ht="12.75">
      <c r="A117" s="18" t="s">
        <v>18</v>
      </c>
      <c r="B117" s="30">
        <v>946</v>
      </c>
      <c r="C117" s="9" t="s">
        <v>192</v>
      </c>
      <c r="D117" s="51">
        <v>273000</v>
      </c>
      <c r="E117" s="52">
        <v>80000</v>
      </c>
      <c r="F117" s="53">
        <v>60000</v>
      </c>
      <c r="G117" s="53">
        <v>60000</v>
      </c>
      <c r="H117" s="54">
        <v>73000</v>
      </c>
    </row>
    <row r="118" spans="1:8" ht="12.75">
      <c r="A118" s="18" t="s">
        <v>18</v>
      </c>
      <c r="B118" s="30">
        <v>946</v>
      </c>
      <c r="C118" s="9" t="s">
        <v>193</v>
      </c>
      <c r="D118" s="51">
        <v>170000</v>
      </c>
      <c r="E118" s="52">
        <v>40000</v>
      </c>
      <c r="F118" s="53">
        <v>30000</v>
      </c>
      <c r="G118" s="53">
        <v>30000</v>
      </c>
      <c r="H118" s="54">
        <v>70000</v>
      </c>
    </row>
    <row r="119" spans="1:8" ht="12.75">
      <c r="A119" s="18" t="s">
        <v>18</v>
      </c>
      <c r="B119" s="30">
        <v>946</v>
      </c>
      <c r="C119" s="9" t="s">
        <v>194</v>
      </c>
      <c r="D119" s="51">
        <v>80000</v>
      </c>
      <c r="E119" s="52">
        <v>20000</v>
      </c>
      <c r="F119" s="53">
        <v>20000</v>
      </c>
      <c r="G119" s="53">
        <v>20000</v>
      </c>
      <c r="H119" s="54">
        <v>20000</v>
      </c>
    </row>
    <row r="120" spans="1:8" ht="12.75">
      <c r="A120" s="18" t="s">
        <v>19</v>
      </c>
      <c r="B120" s="30">
        <v>946</v>
      </c>
      <c r="C120" s="9" t="s">
        <v>195</v>
      </c>
      <c r="D120" s="51">
        <v>200000</v>
      </c>
      <c r="E120" s="52">
        <v>50000</v>
      </c>
      <c r="F120" s="53">
        <v>50000</v>
      </c>
      <c r="G120" s="53">
        <v>50000</v>
      </c>
      <c r="H120" s="54">
        <v>50000</v>
      </c>
    </row>
    <row r="121" spans="1:8" ht="12.75">
      <c r="A121" s="18" t="s">
        <v>20</v>
      </c>
      <c r="B121" s="30">
        <v>946</v>
      </c>
      <c r="C121" s="9" t="s">
        <v>196</v>
      </c>
      <c r="D121" s="51">
        <v>200000</v>
      </c>
      <c r="E121" s="52">
        <v>50000</v>
      </c>
      <c r="F121" s="53">
        <v>50000</v>
      </c>
      <c r="G121" s="53">
        <v>50000</v>
      </c>
      <c r="H121" s="54">
        <v>50000</v>
      </c>
    </row>
    <row r="122" spans="1:8" ht="12.75">
      <c r="A122" s="18" t="s">
        <v>21</v>
      </c>
      <c r="B122" s="30">
        <v>946</v>
      </c>
      <c r="C122" s="9" t="s">
        <v>197</v>
      </c>
      <c r="D122" s="51">
        <v>150000</v>
      </c>
      <c r="E122" s="52">
        <v>30000</v>
      </c>
      <c r="F122" s="53">
        <v>40000</v>
      </c>
      <c r="G122" s="53">
        <v>40000</v>
      </c>
      <c r="H122" s="54">
        <v>40000</v>
      </c>
    </row>
    <row r="123" spans="1:8" ht="12.75">
      <c r="A123" s="18" t="s">
        <v>22</v>
      </c>
      <c r="B123" s="30">
        <v>946</v>
      </c>
      <c r="C123" s="9" t="s">
        <v>198</v>
      </c>
      <c r="D123" s="51">
        <v>55000</v>
      </c>
      <c r="E123" s="52">
        <v>5000</v>
      </c>
      <c r="F123" s="53">
        <v>15000</v>
      </c>
      <c r="G123" s="53">
        <v>20000</v>
      </c>
      <c r="H123" s="54">
        <v>15000</v>
      </c>
    </row>
    <row r="124" spans="1:8" ht="12.75">
      <c r="A124" s="18" t="s">
        <v>30</v>
      </c>
      <c r="B124" s="30">
        <v>946</v>
      </c>
      <c r="C124" s="9" t="s">
        <v>199</v>
      </c>
      <c r="D124" s="51">
        <v>200000</v>
      </c>
      <c r="E124" s="52">
        <v>50000</v>
      </c>
      <c r="F124" s="53">
        <v>50000</v>
      </c>
      <c r="G124" s="53">
        <v>50000</v>
      </c>
      <c r="H124" s="54">
        <v>50000</v>
      </c>
    </row>
    <row r="125" spans="1:8" ht="12.75">
      <c r="A125" s="18" t="s">
        <v>30</v>
      </c>
      <c r="B125" s="30">
        <v>946</v>
      </c>
      <c r="C125" s="9" t="s">
        <v>200</v>
      </c>
      <c r="D125" s="51">
        <v>44000</v>
      </c>
      <c r="E125" s="52">
        <v>10000</v>
      </c>
      <c r="F125" s="53">
        <v>10000</v>
      </c>
      <c r="G125" s="53">
        <v>10000</v>
      </c>
      <c r="H125" s="54">
        <v>14000</v>
      </c>
    </row>
    <row r="126" spans="1:8" ht="12.75">
      <c r="A126" s="69" t="s">
        <v>90</v>
      </c>
      <c r="B126" s="30"/>
      <c r="C126" s="8" t="s">
        <v>73</v>
      </c>
      <c r="D126" s="63">
        <v>110000</v>
      </c>
      <c r="E126" s="64">
        <v>50000</v>
      </c>
      <c r="F126" s="65">
        <v>60000</v>
      </c>
      <c r="G126" s="65">
        <v>0</v>
      </c>
      <c r="H126" s="66">
        <v>0</v>
      </c>
    </row>
    <row r="127" spans="1:8" ht="13.5" thickBot="1">
      <c r="A127" s="32" t="s">
        <v>75</v>
      </c>
      <c r="B127" s="30">
        <v>946</v>
      </c>
      <c r="C127" s="9" t="s">
        <v>201</v>
      </c>
      <c r="D127" s="55">
        <v>110000</v>
      </c>
      <c r="E127" s="56">
        <v>50000</v>
      </c>
      <c r="F127" s="57">
        <v>60000</v>
      </c>
      <c r="G127" s="57">
        <v>0</v>
      </c>
      <c r="H127" s="58">
        <v>0</v>
      </c>
    </row>
    <row r="128" spans="1:9" ht="13.5" thickBot="1">
      <c r="A128" s="12" t="s">
        <v>77</v>
      </c>
      <c r="B128" s="30"/>
      <c r="C128" s="8" t="s">
        <v>76</v>
      </c>
      <c r="D128" s="43">
        <v>150000</v>
      </c>
      <c r="E128" s="44">
        <v>40000</v>
      </c>
      <c r="F128" s="45">
        <v>50000</v>
      </c>
      <c r="G128" s="45">
        <v>40000</v>
      </c>
      <c r="H128" s="46">
        <v>20000</v>
      </c>
      <c r="I128" s="4"/>
    </row>
    <row r="129" spans="1:9" ht="12.75">
      <c r="A129" s="12" t="s">
        <v>77</v>
      </c>
      <c r="B129" s="30"/>
      <c r="C129" s="8" t="s">
        <v>78</v>
      </c>
      <c r="D129" s="59">
        <f>SUM(D130+D131+D132+D133+D134)</f>
        <v>150000</v>
      </c>
      <c r="E129" s="60">
        <f>SUM(E131+E130+E132+E133+E134)</f>
        <v>40000</v>
      </c>
      <c r="F129" s="61">
        <v>50000</v>
      </c>
      <c r="G129" s="61">
        <v>40000</v>
      </c>
      <c r="H129" s="62">
        <v>20000</v>
      </c>
      <c r="I129" s="4"/>
    </row>
    <row r="130" spans="1:8" ht="12.75">
      <c r="A130" s="15" t="s">
        <v>20</v>
      </c>
      <c r="B130" s="30">
        <v>946</v>
      </c>
      <c r="C130" s="9" t="s">
        <v>202</v>
      </c>
      <c r="D130" s="51">
        <v>50000</v>
      </c>
      <c r="E130" s="52">
        <v>15000</v>
      </c>
      <c r="F130" s="53">
        <v>15000</v>
      </c>
      <c r="G130" s="53">
        <v>10000</v>
      </c>
      <c r="H130" s="54">
        <v>10000</v>
      </c>
    </row>
    <row r="131" spans="1:8" ht="12.75">
      <c r="A131" s="15" t="s">
        <v>21</v>
      </c>
      <c r="B131" s="30">
        <v>946</v>
      </c>
      <c r="C131" s="9" t="s">
        <v>203</v>
      </c>
      <c r="D131" s="51">
        <v>25000</v>
      </c>
      <c r="E131" s="52">
        <v>15000</v>
      </c>
      <c r="F131" s="53">
        <v>10000</v>
      </c>
      <c r="G131" s="53">
        <v>5000</v>
      </c>
      <c r="H131" s="54">
        <v>5000</v>
      </c>
    </row>
    <row r="132" spans="1:8" ht="12.75">
      <c r="A132" s="15" t="s">
        <v>22</v>
      </c>
      <c r="B132" s="30">
        <v>946</v>
      </c>
      <c r="C132" s="9" t="s">
        <v>204</v>
      </c>
      <c r="D132" s="51">
        <v>20000</v>
      </c>
      <c r="E132" s="52">
        <v>0</v>
      </c>
      <c r="F132" s="53">
        <v>10000</v>
      </c>
      <c r="G132" s="53">
        <v>10000</v>
      </c>
      <c r="H132" s="54">
        <v>0</v>
      </c>
    </row>
    <row r="133" spans="1:8" ht="12.75">
      <c r="A133" s="15" t="s">
        <v>30</v>
      </c>
      <c r="B133" s="30">
        <v>946</v>
      </c>
      <c r="C133" s="9" t="s">
        <v>205</v>
      </c>
      <c r="D133" s="51">
        <v>40000</v>
      </c>
      <c r="E133" s="52">
        <v>5000</v>
      </c>
      <c r="F133" s="53">
        <v>10000</v>
      </c>
      <c r="G133" s="53">
        <v>10000</v>
      </c>
      <c r="H133" s="54">
        <v>5000</v>
      </c>
    </row>
    <row r="134" spans="1:8" ht="13.5" thickBot="1">
      <c r="A134" s="20" t="s">
        <v>30</v>
      </c>
      <c r="B134" s="30">
        <v>946</v>
      </c>
      <c r="C134" s="9" t="s">
        <v>207</v>
      </c>
      <c r="D134" s="55">
        <v>15000</v>
      </c>
      <c r="E134" s="56">
        <v>5000</v>
      </c>
      <c r="F134" s="57">
        <v>5000</v>
      </c>
      <c r="G134" s="57">
        <v>5000</v>
      </c>
      <c r="H134" s="58">
        <v>0</v>
      </c>
    </row>
    <row r="135" spans="1:9" ht="13.5" thickBot="1">
      <c r="A135" s="21" t="s">
        <v>79</v>
      </c>
      <c r="B135" s="21"/>
      <c r="C135" s="21"/>
      <c r="D135" s="43">
        <f>SUM(D47+D69+D76+D80+D83+D107+D112+D128)</f>
        <v>14316132</v>
      </c>
      <c r="E135" s="44">
        <f>SUM(E128+E112+E107+E83+E80+E76+E69+E47)</f>
        <v>3148833</v>
      </c>
      <c r="F135" s="45">
        <f>SUM(F128+F112+F107+F83+F80+F76+F69+F47)</f>
        <v>4438833</v>
      </c>
      <c r="G135" s="45">
        <f>SUM(G128+G112+G107+G83+G80+G76+G69+G47)</f>
        <v>3885133</v>
      </c>
      <c r="H135" s="46">
        <f>SUM(H128+H112+H107+H83+H80+H69+H47)</f>
        <v>2854133</v>
      </c>
      <c r="I135" s="4"/>
    </row>
    <row r="137" ht="12.75">
      <c r="D137" t="s">
        <v>89</v>
      </c>
    </row>
    <row r="138" ht="12.75">
      <c r="A138" s="68" t="s">
        <v>220</v>
      </c>
    </row>
    <row r="140" ht="12.75">
      <c r="D140" s="3"/>
    </row>
  </sheetData>
  <sheetProtection/>
  <printOptions/>
  <pageMargins left="0" right="0" top="0.5905511811023623" bottom="0.5905511811023623" header="0.5118110236220472" footer="0.5118110236220472"/>
  <pageSetup horizontalDpi="600" verticalDpi="600" orientation="landscape" paperSize="9" scale="99" r:id="rId1"/>
  <rowBreaks count="3" manualBreakCount="3">
    <brk id="37" max="7" man="1"/>
    <brk id="75" max="7" man="1"/>
    <brk id="11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view="pageBreakPreview" zoomScale="60" zoomScalePageLayoutView="0" workbookViewId="0" topLeftCell="A43">
      <selection activeCell="A6" sqref="A6:IV7"/>
    </sheetView>
  </sheetViews>
  <sheetFormatPr defaultColWidth="9.140625" defaultRowHeight="12.75"/>
  <cols>
    <col min="1" max="1" width="45.140625" style="0" customWidth="1"/>
    <col min="3" max="3" width="30.140625" style="0" customWidth="1"/>
    <col min="4" max="4" width="12.8515625" style="0" customWidth="1"/>
    <col min="5" max="6" width="11.140625" style="0" customWidth="1"/>
    <col min="7" max="7" width="12.140625" style="0" customWidth="1"/>
    <col min="8" max="8" width="13.140625" style="0" customWidth="1"/>
    <col min="9" max="9" width="14.57421875" style="0" customWidth="1"/>
    <col min="10" max="10" width="10.57421875" style="0" bestFit="1" customWidth="1"/>
  </cols>
  <sheetData>
    <row r="1" spans="4:6" ht="12.75">
      <c r="D1" s="1"/>
      <c r="F1" t="s">
        <v>97</v>
      </c>
    </row>
    <row r="2" spans="1:6" ht="12.75">
      <c r="A2" s="1"/>
      <c r="B2" s="1"/>
      <c r="D2" s="1"/>
      <c r="F2" t="s">
        <v>98</v>
      </c>
    </row>
    <row r="3" spans="6:9" ht="12.75">
      <c r="F3" t="s">
        <v>99</v>
      </c>
      <c r="I3" s="1"/>
    </row>
    <row r="4" ht="12.75">
      <c r="I4" s="1"/>
    </row>
    <row r="5" ht="12.75">
      <c r="I5" s="1"/>
    </row>
    <row r="6" spans="2:9" ht="15.75">
      <c r="B6" s="2"/>
      <c r="C6" s="2" t="s">
        <v>152</v>
      </c>
      <c r="D6" s="2"/>
      <c r="E6" s="2"/>
      <c r="I6" s="1"/>
    </row>
    <row r="7" spans="2:9" ht="15.75">
      <c r="B7" s="2" t="s">
        <v>100</v>
      </c>
      <c r="C7" s="2"/>
      <c r="D7" s="2"/>
      <c r="E7" s="2"/>
      <c r="I7" s="1"/>
    </row>
    <row r="8" ht="12.75">
      <c r="H8" t="s">
        <v>149</v>
      </c>
    </row>
    <row r="9" spans="1:8" ht="23.25" customHeight="1">
      <c r="A9" s="127" t="s">
        <v>101</v>
      </c>
      <c r="B9" s="85"/>
      <c r="C9" s="83"/>
      <c r="D9" s="80"/>
      <c r="E9" s="127" t="s">
        <v>102</v>
      </c>
      <c r="F9" s="85"/>
      <c r="G9" s="85"/>
      <c r="H9" s="81"/>
    </row>
    <row r="10" spans="1:8" ht="17.25" customHeight="1">
      <c r="A10" s="104" t="s">
        <v>109</v>
      </c>
      <c r="B10" s="1"/>
      <c r="C10" s="128" t="s">
        <v>110</v>
      </c>
      <c r="D10" s="126" t="s">
        <v>111</v>
      </c>
      <c r="E10" s="80"/>
      <c r="F10" s="80"/>
      <c r="G10" s="80"/>
      <c r="H10" s="80"/>
    </row>
    <row r="11" spans="1:8" ht="12.75">
      <c r="A11" s="79"/>
      <c r="B11" s="84"/>
      <c r="C11" s="82"/>
      <c r="D11" s="79"/>
      <c r="E11" s="103" t="s">
        <v>103</v>
      </c>
      <c r="F11" s="103" t="s">
        <v>104</v>
      </c>
      <c r="G11" s="103" t="s">
        <v>105</v>
      </c>
      <c r="H11" s="103" t="s">
        <v>106</v>
      </c>
    </row>
    <row r="12" spans="1:8" ht="12.75">
      <c r="A12" s="87" t="s">
        <v>107</v>
      </c>
      <c r="B12" s="89"/>
      <c r="C12" s="88" t="s">
        <v>108</v>
      </c>
      <c r="D12" s="86">
        <v>1</v>
      </c>
      <c r="E12" s="87">
        <v>2</v>
      </c>
      <c r="F12" s="87">
        <v>3</v>
      </c>
      <c r="G12" s="87">
        <v>4</v>
      </c>
      <c r="H12" s="87">
        <v>5</v>
      </c>
    </row>
    <row r="13" spans="1:8" ht="12.75">
      <c r="A13" s="102" t="s">
        <v>128</v>
      </c>
      <c r="B13" s="90"/>
      <c r="C13" s="106" t="s">
        <v>134</v>
      </c>
      <c r="D13" s="129">
        <v>1885</v>
      </c>
      <c r="E13" s="129">
        <v>398</v>
      </c>
      <c r="F13" s="129">
        <v>675</v>
      </c>
      <c r="G13" s="129">
        <v>412</v>
      </c>
      <c r="H13" s="129">
        <v>400</v>
      </c>
    </row>
    <row r="14" spans="1:8" ht="12.75">
      <c r="A14" s="105" t="s">
        <v>112</v>
      </c>
      <c r="B14" s="90"/>
      <c r="C14" s="107" t="s">
        <v>135</v>
      </c>
      <c r="D14" s="144">
        <v>1058</v>
      </c>
      <c r="E14" s="144">
        <v>250</v>
      </c>
      <c r="F14" s="144">
        <v>308</v>
      </c>
      <c r="G14" s="144">
        <v>250</v>
      </c>
      <c r="H14" s="144">
        <v>250</v>
      </c>
    </row>
    <row r="15" spans="1:8" ht="12.75">
      <c r="A15" s="111" t="s">
        <v>113</v>
      </c>
      <c r="B15" s="90"/>
      <c r="C15" s="92" t="s">
        <v>136</v>
      </c>
      <c r="D15" s="131">
        <v>1058</v>
      </c>
      <c r="E15" s="131">
        <v>250</v>
      </c>
      <c r="F15" s="131">
        <v>308</v>
      </c>
      <c r="G15" s="131">
        <v>250</v>
      </c>
      <c r="H15" s="131">
        <v>250</v>
      </c>
    </row>
    <row r="16" spans="1:8" ht="12.75">
      <c r="A16" s="105" t="s">
        <v>114</v>
      </c>
      <c r="B16" s="90"/>
      <c r="C16" s="107" t="s">
        <v>137</v>
      </c>
      <c r="D16" s="144">
        <v>207</v>
      </c>
      <c r="E16" s="144">
        <v>0</v>
      </c>
      <c r="F16" s="144">
        <v>207</v>
      </c>
      <c r="G16" s="144">
        <v>0</v>
      </c>
      <c r="H16" s="144">
        <v>0</v>
      </c>
    </row>
    <row r="17" spans="1:8" ht="12.75">
      <c r="A17" s="111" t="s">
        <v>115</v>
      </c>
      <c r="B17" s="90"/>
      <c r="C17" s="92" t="s">
        <v>138</v>
      </c>
      <c r="D17" s="131">
        <v>12</v>
      </c>
      <c r="E17" s="131">
        <v>0</v>
      </c>
      <c r="F17" s="131">
        <v>12</v>
      </c>
      <c r="G17" s="131">
        <v>0</v>
      </c>
      <c r="H17" s="131">
        <v>0</v>
      </c>
    </row>
    <row r="18" spans="1:8" ht="12.75">
      <c r="A18" s="105" t="s">
        <v>116</v>
      </c>
      <c r="B18" s="90"/>
      <c r="C18" s="107" t="s">
        <v>139</v>
      </c>
      <c r="D18" s="131">
        <v>195</v>
      </c>
      <c r="E18" s="131">
        <v>0</v>
      </c>
      <c r="F18" s="131">
        <v>195</v>
      </c>
      <c r="G18" s="131">
        <v>0</v>
      </c>
      <c r="H18" s="131">
        <v>0</v>
      </c>
    </row>
    <row r="19" spans="1:8" ht="12.75">
      <c r="A19" s="98" t="s">
        <v>117</v>
      </c>
      <c r="B19" s="96"/>
      <c r="C19" s="97"/>
      <c r="D19" s="132"/>
      <c r="E19" s="132"/>
      <c r="F19" s="132"/>
      <c r="G19" s="132"/>
      <c r="H19" s="132"/>
    </row>
    <row r="20" spans="1:8" ht="12.75">
      <c r="A20" s="99" t="s">
        <v>118</v>
      </c>
      <c r="B20" s="95"/>
      <c r="C20" s="106" t="s">
        <v>140</v>
      </c>
      <c r="D20" s="129">
        <v>620</v>
      </c>
      <c r="E20" s="129">
        <v>148</v>
      </c>
      <c r="F20" s="129">
        <v>160</v>
      </c>
      <c r="G20" s="129">
        <v>162</v>
      </c>
      <c r="H20" s="129">
        <v>150</v>
      </c>
    </row>
    <row r="21" spans="1:8" ht="12.75">
      <c r="A21" s="112" t="s">
        <v>119</v>
      </c>
      <c r="B21" s="96"/>
      <c r="C21" s="97"/>
      <c r="D21" s="132"/>
      <c r="E21" s="132"/>
      <c r="F21" s="132"/>
      <c r="G21" s="132"/>
      <c r="H21" s="132"/>
    </row>
    <row r="22" spans="1:8" ht="12.75">
      <c r="A22" s="113" t="s">
        <v>120</v>
      </c>
      <c r="B22" s="100"/>
      <c r="C22" s="101"/>
      <c r="D22" s="133"/>
      <c r="E22" s="133"/>
      <c r="F22" s="133"/>
      <c r="G22" s="133"/>
      <c r="H22" s="133"/>
    </row>
    <row r="23" spans="1:8" ht="12.75">
      <c r="A23" s="114" t="s">
        <v>121</v>
      </c>
      <c r="B23" s="100"/>
      <c r="C23" s="101"/>
      <c r="D23" s="133"/>
      <c r="E23" s="133"/>
      <c r="F23" s="134"/>
      <c r="G23" s="135"/>
      <c r="H23" s="135"/>
    </row>
    <row r="24" spans="1:8" ht="12.75">
      <c r="A24" s="115" t="s">
        <v>122</v>
      </c>
      <c r="B24" s="95"/>
      <c r="C24" s="91" t="s">
        <v>141</v>
      </c>
      <c r="D24" s="136">
        <v>38</v>
      </c>
      <c r="E24" s="136">
        <v>8</v>
      </c>
      <c r="F24" s="130">
        <v>10</v>
      </c>
      <c r="G24" s="130">
        <v>10</v>
      </c>
      <c r="H24" s="130">
        <v>10</v>
      </c>
    </row>
    <row r="25" spans="1:8" ht="12.75">
      <c r="A25" s="116" t="s">
        <v>123</v>
      </c>
      <c r="B25" s="96"/>
      <c r="C25" s="97"/>
      <c r="D25" s="137"/>
      <c r="E25" s="137"/>
      <c r="F25" s="141"/>
      <c r="G25" s="141"/>
      <c r="H25" s="141"/>
    </row>
    <row r="26" spans="1:8" ht="12.75">
      <c r="A26" s="117" t="s">
        <v>124</v>
      </c>
      <c r="B26" s="100"/>
      <c r="C26" s="101"/>
      <c r="D26" s="135"/>
      <c r="E26" s="135"/>
      <c r="F26" s="142"/>
      <c r="G26" s="142"/>
      <c r="H26" s="142"/>
    </row>
    <row r="27" spans="1:10" ht="12.75">
      <c r="A27" s="118" t="s">
        <v>125</v>
      </c>
      <c r="B27" s="100"/>
      <c r="C27" s="101"/>
      <c r="D27" s="135"/>
      <c r="E27" s="135"/>
      <c r="F27" s="142"/>
      <c r="G27" s="142"/>
      <c r="H27" s="142"/>
      <c r="J27" s="1"/>
    </row>
    <row r="28" spans="1:10" ht="12.75">
      <c r="A28" s="119" t="s">
        <v>126</v>
      </c>
      <c r="B28" s="95"/>
      <c r="C28" s="91" t="s">
        <v>142</v>
      </c>
      <c r="D28" s="136">
        <v>582</v>
      </c>
      <c r="E28" s="136">
        <v>140</v>
      </c>
      <c r="F28" s="130">
        <v>150</v>
      </c>
      <c r="G28" s="130">
        <v>152</v>
      </c>
      <c r="H28" s="130">
        <v>140</v>
      </c>
      <c r="J28" s="1"/>
    </row>
    <row r="29" spans="1:8" ht="12.75">
      <c r="A29" s="105" t="s">
        <v>127</v>
      </c>
      <c r="B29" s="90"/>
      <c r="C29" s="107" t="s">
        <v>143</v>
      </c>
      <c r="D29" s="144">
        <v>10644</v>
      </c>
      <c r="E29" s="144">
        <v>2746</v>
      </c>
      <c r="F29" s="144">
        <v>2655</v>
      </c>
      <c r="G29" s="144">
        <v>2621</v>
      </c>
      <c r="H29" s="144">
        <v>2621</v>
      </c>
    </row>
    <row r="30" spans="1:8" ht="15.75">
      <c r="A30" s="120" t="s">
        <v>129</v>
      </c>
      <c r="B30" s="109"/>
      <c r="C30" s="122"/>
      <c r="D30" s="138"/>
      <c r="E30" s="137"/>
      <c r="F30" s="141"/>
      <c r="G30" s="141"/>
      <c r="H30" s="141"/>
    </row>
    <row r="31" spans="1:8" ht="15.75">
      <c r="A31" s="121" t="s">
        <v>130</v>
      </c>
      <c r="B31" s="108"/>
      <c r="C31" s="143" t="s">
        <v>144</v>
      </c>
      <c r="D31" s="136">
        <v>10493</v>
      </c>
      <c r="E31" s="136">
        <v>2600</v>
      </c>
      <c r="F31" s="130">
        <v>2653</v>
      </c>
      <c r="G31" s="130">
        <v>2620</v>
      </c>
      <c r="H31" s="130">
        <v>2620</v>
      </c>
    </row>
    <row r="32" spans="1:8" ht="15.75">
      <c r="A32" s="123" t="s">
        <v>133</v>
      </c>
      <c r="B32" s="93"/>
      <c r="C32" s="124" t="s">
        <v>145</v>
      </c>
      <c r="D32" s="140">
        <v>10.3</v>
      </c>
      <c r="E32" s="140">
        <v>50.5</v>
      </c>
      <c r="F32" s="140">
        <v>2</v>
      </c>
      <c r="G32" s="140">
        <v>1.8</v>
      </c>
      <c r="H32" s="140">
        <v>1</v>
      </c>
    </row>
    <row r="33" spans="1:8" ht="15.75">
      <c r="A33" s="120" t="s">
        <v>131</v>
      </c>
      <c r="B33" s="109"/>
      <c r="C33" s="110"/>
      <c r="D33" s="138"/>
      <c r="E33" s="137"/>
      <c r="F33" s="141"/>
      <c r="G33" s="141"/>
      <c r="H33" s="141"/>
    </row>
    <row r="34" spans="1:8" ht="15.75">
      <c r="A34" s="121" t="s">
        <v>132</v>
      </c>
      <c r="B34" s="108"/>
      <c r="C34" s="125" t="s">
        <v>146</v>
      </c>
      <c r="D34" s="130">
        <v>140.7</v>
      </c>
      <c r="E34" s="130">
        <v>140.7</v>
      </c>
      <c r="F34" s="130">
        <v>0</v>
      </c>
      <c r="G34" s="130">
        <v>0</v>
      </c>
      <c r="H34" s="130">
        <v>0</v>
      </c>
    </row>
    <row r="35" spans="1:10" ht="29.25" customHeight="1">
      <c r="A35" s="105" t="s">
        <v>148</v>
      </c>
      <c r="B35" s="93"/>
      <c r="C35" s="94" t="s">
        <v>147</v>
      </c>
      <c r="D35" s="139">
        <v>12529</v>
      </c>
      <c r="E35" s="144">
        <v>3144.2</v>
      </c>
      <c r="F35" s="144">
        <v>3330</v>
      </c>
      <c r="G35" s="144">
        <v>3033.8</v>
      </c>
      <c r="H35" s="144">
        <v>3021</v>
      </c>
      <c r="I35" s="3"/>
      <c r="J35" s="1"/>
    </row>
    <row r="36" spans="1:10" ht="15.75">
      <c r="A36" s="157"/>
      <c r="B36" s="146"/>
      <c r="C36" s="148"/>
      <c r="D36" s="149"/>
      <c r="E36" s="151"/>
      <c r="F36" s="151"/>
      <c r="G36" s="151"/>
      <c r="H36" s="151"/>
      <c r="I36" s="3"/>
      <c r="J36" s="1"/>
    </row>
    <row r="37" spans="1:8" ht="15.75">
      <c r="A37" s="156" t="s">
        <v>153</v>
      </c>
      <c r="B37" s="152"/>
      <c r="C37" s="153"/>
      <c r="D37" s="154"/>
      <c r="E37" s="155"/>
      <c r="F37" s="155" t="s">
        <v>216</v>
      </c>
      <c r="G37" s="155"/>
      <c r="H37" s="155"/>
    </row>
    <row r="38" spans="1:10" ht="15.75">
      <c r="A38" s="156"/>
      <c r="B38" s="152"/>
      <c r="C38" s="153"/>
      <c r="D38" s="154"/>
      <c r="E38" s="155"/>
      <c r="F38" t="s">
        <v>97</v>
      </c>
      <c r="I38" s="3"/>
      <c r="J38" s="1"/>
    </row>
    <row r="39" spans="1:10" ht="15.75">
      <c r="A39" s="156"/>
      <c r="B39" s="152"/>
      <c r="C39" s="153"/>
      <c r="D39" s="154"/>
      <c r="E39" s="155"/>
      <c r="F39" t="s">
        <v>98</v>
      </c>
      <c r="I39" s="3"/>
      <c r="J39" s="1"/>
    </row>
    <row r="40" spans="1:10" ht="15.75">
      <c r="A40" s="156"/>
      <c r="B40" s="152"/>
      <c r="C40" s="153"/>
      <c r="D40" s="154"/>
      <c r="E40" s="155"/>
      <c r="F40" t="s">
        <v>99</v>
      </c>
      <c r="I40" s="3"/>
      <c r="J40" s="1"/>
    </row>
    <row r="41" spans="1:10" ht="21.75" customHeight="1">
      <c r="A41" s="156"/>
      <c r="B41" s="152"/>
      <c r="C41" s="153"/>
      <c r="D41" s="154"/>
      <c r="E41" s="155"/>
      <c r="F41" s="155"/>
      <c r="G41" s="155"/>
      <c r="H41" s="155"/>
      <c r="I41" s="3"/>
      <c r="J41" s="1"/>
    </row>
    <row r="42" spans="1:10" ht="21.75" customHeight="1">
      <c r="A42" s="156"/>
      <c r="B42" s="152"/>
      <c r="C42" s="153" t="s">
        <v>219</v>
      </c>
      <c r="D42" s="154"/>
      <c r="E42" s="155"/>
      <c r="F42" s="155"/>
      <c r="G42" s="155"/>
      <c r="H42" s="155"/>
      <c r="I42" s="3"/>
      <c r="J42" s="1"/>
    </row>
    <row r="43" spans="1:8" ht="25.5" customHeight="1">
      <c r="A43" s="145"/>
      <c r="B43" s="145"/>
      <c r="C43" s="147" t="s">
        <v>100</v>
      </c>
      <c r="D43" s="145"/>
      <c r="E43" s="150"/>
      <c r="F43" s="150"/>
      <c r="G43" s="150"/>
      <c r="H43" s="150"/>
    </row>
    <row r="44" spans="1:8" ht="13.5" thickBot="1">
      <c r="A44" s="172"/>
      <c r="B44" s="27"/>
      <c r="C44" s="76" t="s">
        <v>86</v>
      </c>
      <c r="D44" s="36" t="s">
        <v>5</v>
      </c>
      <c r="E44" s="77" t="s">
        <v>82</v>
      </c>
      <c r="F44" s="77"/>
      <c r="G44" s="77"/>
      <c r="H44" s="78"/>
    </row>
    <row r="45" spans="1:8" ht="12.75">
      <c r="A45" s="75" t="s">
        <v>4</v>
      </c>
      <c r="B45" s="27" t="s">
        <v>84</v>
      </c>
      <c r="C45" s="25" t="s">
        <v>87</v>
      </c>
      <c r="D45" s="36"/>
      <c r="E45" s="37" t="s">
        <v>0</v>
      </c>
      <c r="F45" s="38" t="s">
        <v>1</v>
      </c>
      <c r="G45" s="38" t="s">
        <v>2</v>
      </c>
      <c r="H45" s="39" t="s">
        <v>3</v>
      </c>
    </row>
    <row r="46" spans="1:8" ht="15.75" thickBot="1">
      <c r="A46" s="22"/>
      <c r="B46" s="28" t="s">
        <v>85</v>
      </c>
      <c r="C46" s="23"/>
      <c r="D46" s="40"/>
      <c r="E46" s="41"/>
      <c r="F46" s="42"/>
      <c r="G46" s="42"/>
      <c r="H46" s="42"/>
    </row>
    <row r="47" spans="1:9" ht="13.5" thickBot="1">
      <c r="A47" s="183" t="s">
        <v>13</v>
      </c>
      <c r="B47" s="184"/>
      <c r="C47" s="185" t="s">
        <v>6</v>
      </c>
      <c r="D47" s="43">
        <f>D48+D51+D64+D66</f>
        <v>3407132</v>
      </c>
      <c r="E47" s="43">
        <f>E48+E51+E64+E66</f>
        <v>853233</v>
      </c>
      <c r="F47" s="43">
        <f>F48+F51+F64+F66</f>
        <v>853233</v>
      </c>
      <c r="G47" s="43">
        <f>G48+G51+G64+G66</f>
        <v>858233</v>
      </c>
      <c r="H47" s="43">
        <f>H48+H51+H64+H66</f>
        <v>853233</v>
      </c>
      <c r="I47" s="4"/>
    </row>
    <row r="48" spans="1:9" ht="13.5" thickBot="1">
      <c r="A48" s="187" t="s">
        <v>88</v>
      </c>
      <c r="B48" s="188"/>
      <c r="C48" s="189" t="s">
        <v>7</v>
      </c>
      <c r="D48" s="43">
        <f>D49+D50</f>
        <v>650132</v>
      </c>
      <c r="E48" s="44">
        <f>E49+E50</f>
        <v>162533</v>
      </c>
      <c r="F48" s="44">
        <f>F49+F50</f>
        <v>162533</v>
      </c>
      <c r="G48" s="44">
        <f>G49+G50</f>
        <v>162533</v>
      </c>
      <c r="H48" s="182">
        <f>H49+H50</f>
        <v>162533</v>
      </c>
      <c r="I48" s="5"/>
    </row>
    <row r="49" spans="1:8" ht="12.75">
      <c r="A49" s="186" t="s">
        <v>14</v>
      </c>
      <c r="B49" s="163">
        <v>946</v>
      </c>
      <c r="C49" s="164" t="s">
        <v>154</v>
      </c>
      <c r="D49" s="59">
        <v>484450</v>
      </c>
      <c r="E49" s="60">
        <f aca="true" t="shared" si="0" ref="E49:E63">D49/4</f>
        <v>121112.5</v>
      </c>
      <c r="F49" s="60">
        <f>D49/4</f>
        <v>121112.5</v>
      </c>
      <c r="G49" s="60">
        <f>D49/4</f>
        <v>121112.5</v>
      </c>
      <c r="H49" s="62">
        <f>D49-E49-F49-G49</f>
        <v>121112.5</v>
      </c>
    </row>
    <row r="50" spans="1:8" ht="13.5" thickBot="1">
      <c r="A50" s="20" t="s">
        <v>15</v>
      </c>
      <c r="B50" s="190">
        <v>946</v>
      </c>
      <c r="C50" s="191" t="s">
        <v>155</v>
      </c>
      <c r="D50" s="55">
        <v>165682</v>
      </c>
      <c r="E50" s="60">
        <f t="shared" si="0"/>
        <v>41420.5</v>
      </c>
      <c r="F50" s="60">
        <f>D50/4</f>
        <v>41420.5</v>
      </c>
      <c r="G50" s="60">
        <f>D50/4</f>
        <v>41420.5</v>
      </c>
      <c r="H50" s="62">
        <f>D50-E50-F50-G50</f>
        <v>41420.5</v>
      </c>
    </row>
    <row r="51" spans="1:9" ht="13.5" thickBot="1">
      <c r="A51" s="187" t="s">
        <v>16</v>
      </c>
      <c r="B51" s="192"/>
      <c r="C51" s="189" t="s">
        <v>8</v>
      </c>
      <c r="D51" s="43">
        <f>D52+D53+D54+D55+D56+D57+D58+D59+D60+D61+D62+D63-D60-D61</f>
        <v>2642000</v>
      </c>
      <c r="E51" s="43">
        <f>E52+E53+E54+E55+E56+E57+E58+E59+E60+E61+E62+E63</f>
        <v>663200</v>
      </c>
      <c r="F51" s="43">
        <f>F52+F53+F54+F55+F56+F57+F58+F59+F60+F61+F62+F63</f>
        <v>663200</v>
      </c>
      <c r="G51" s="43">
        <f>G52+G53+G54+G55+G56+G57+G58+G59+G60+G61+G62+G63</f>
        <v>663200</v>
      </c>
      <c r="H51" s="43">
        <f>H52+H53+H54+H55+H56+H57+H58+H59+H60+H61+H62+H63</f>
        <v>663200</v>
      </c>
      <c r="I51" s="4"/>
    </row>
    <row r="52" spans="1:8" ht="12.75">
      <c r="A52" s="186" t="s">
        <v>14</v>
      </c>
      <c r="B52" s="163">
        <v>946</v>
      </c>
      <c r="C52" s="164" t="s">
        <v>156</v>
      </c>
      <c r="D52" s="59">
        <v>1437444</v>
      </c>
      <c r="E52" s="60">
        <f t="shared" si="0"/>
        <v>359361</v>
      </c>
      <c r="F52" s="60">
        <f aca="true" t="shared" si="1" ref="F52:F63">D52/4</f>
        <v>359361</v>
      </c>
      <c r="G52" s="60">
        <f aca="true" t="shared" si="2" ref="G52:G63">D52/4</f>
        <v>359361</v>
      </c>
      <c r="H52" s="62">
        <f aca="true" t="shared" si="3" ref="H52:H63">D52-E52-F52-G52</f>
        <v>359361</v>
      </c>
    </row>
    <row r="53" spans="1:8" ht="12.75">
      <c r="A53" s="15" t="s">
        <v>15</v>
      </c>
      <c r="B53" s="30">
        <v>946</v>
      </c>
      <c r="C53" s="9" t="s">
        <v>157</v>
      </c>
      <c r="D53" s="51">
        <v>491606</v>
      </c>
      <c r="E53" s="60">
        <f t="shared" si="0"/>
        <v>122901.5</v>
      </c>
      <c r="F53" s="60">
        <f t="shared" si="1"/>
        <v>122901.5</v>
      </c>
      <c r="G53" s="60">
        <f t="shared" si="2"/>
        <v>122901.5</v>
      </c>
      <c r="H53" s="62">
        <f t="shared" si="3"/>
        <v>122901.5</v>
      </c>
    </row>
    <row r="54" spans="1:8" ht="12.75">
      <c r="A54" s="15" t="s">
        <v>17</v>
      </c>
      <c r="B54" s="30">
        <v>946</v>
      </c>
      <c r="C54" s="9" t="s">
        <v>158</v>
      </c>
      <c r="D54" s="51">
        <v>40000</v>
      </c>
      <c r="E54" s="60">
        <f t="shared" si="0"/>
        <v>10000</v>
      </c>
      <c r="F54" s="60">
        <f t="shared" si="1"/>
        <v>10000</v>
      </c>
      <c r="G54" s="60">
        <f t="shared" si="2"/>
        <v>10000</v>
      </c>
      <c r="H54" s="62">
        <f t="shared" si="3"/>
        <v>10000</v>
      </c>
    </row>
    <row r="55" spans="1:8" ht="12.75">
      <c r="A55" s="15" t="s">
        <v>18</v>
      </c>
      <c r="B55" s="30">
        <v>946</v>
      </c>
      <c r="C55" s="9" t="s">
        <v>159</v>
      </c>
      <c r="D55" s="51">
        <v>360000</v>
      </c>
      <c r="E55" s="60">
        <f t="shared" si="0"/>
        <v>90000</v>
      </c>
      <c r="F55" s="60">
        <f t="shared" si="1"/>
        <v>90000</v>
      </c>
      <c r="G55" s="60">
        <f t="shared" si="2"/>
        <v>90000</v>
      </c>
      <c r="H55" s="62">
        <f t="shared" si="3"/>
        <v>90000</v>
      </c>
    </row>
    <row r="56" spans="1:8" ht="12.75">
      <c r="A56" s="15" t="s">
        <v>19</v>
      </c>
      <c r="B56" s="30">
        <v>946</v>
      </c>
      <c r="C56" s="9" t="s">
        <v>160</v>
      </c>
      <c r="D56" s="51">
        <v>40000</v>
      </c>
      <c r="E56" s="60">
        <f t="shared" si="0"/>
        <v>10000</v>
      </c>
      <c r="F56" s="60">
        <f t="shared" si="1"/>
        <v>10000</v>
      </c>
      <c r="G56" s="60">
        <f t="shared" si="2"/>
        <v>10000</v>
      </c>
      <c r="H56" s="62">
        <f t="shared" si="3"/>
        <v>10000</v>
      </c>
    </row>
    <row r="57" spans="1:8" ht="12.75">
      <c r="A57" s="15" t="s">
        <v>20</v>
      </c>
      <c r="B57" s="30">
        <v>946</v>
      </c>
      <c r="C57" s="9" t="s">
        <v>161</v>
      </c>
      <c r="D57" s="51">
        <v>39800</v>
      </c>
      <c r="E57" s="60">
        <f t="shared" si="0"/>
        <v>9950</v>
      </c>
      <c r="F57" s="60">
        <f t="shared" si="1"/>
        <v>9950</v>
      </c>
      <c r="G57" s="60">
        <f t="shared" si="2"/>
        <v>9950</v>
      </c>
      <c r="H57" s="62">
        <f t="shared" si="3"/>
        <v>9950</v>
      </c>
    </row>
    <row r="58" spans="1:8" ht="12.75">
      <c r="A58" s="15" t="s">
        <v>21</v>
      </c>
      <c r="B58" s="30">
        <v>946</v>
      </c>
      <c r="C58" s="9" t="s">
        <v>162</v>
      </c>
      <c r="D58" s="51">
        <v>100000</v>
      </c>
      <c r="E58" s="60">
        <f t="shared" si="0"/>
        <v>25000</v>
      </c>
      <c r="F58" s="60">
        <f t="shared" si="1"/>
        <v>25000</v>
      </c>
      <c r="G58" s="60">
        <f t="shared" si="2"/>
        <v>25000</v>
      </c>
      <c r="H58" s="62">
        <f t="shared" si="3"/>
        <v>25000</v>
      </c>
    </row>
    <row r="59" spans="1:9" ht="12.75">
      <c r="A59" s="15" t="s">
        <v>22</v>
      </c>
      <c r="B59" s="30">
        <v>946</v>
      </c>
      <c r="C59" s="9" t="s">
        <v>163</v>
      </c>
      <c r="D59" s="51">
        <v>0</v>
      </c>
      <c r="E59" s="60">
        <f t="shared" si="0"/>
        <v>0</v>
      </c>
      <c r="F59" s="60">
        <f t="shared" si="1"/>
        <v>0</v>
      </c>
      <c r="G59" s="60">
        <f t="shared" si="2"/>
        <v>0</v>
      </c>
      <c r="H59" s="62">
        <f t="shared" si="3"/>
        <v>0</v>
      </c>
      <c r="I59" s="4"/>
    </row>
    <row r="60" spans="1:8" ht="12.75">
      <c r="A60" s="15" t="s">
        <v>22</v>
      </c>
      <c r="B60" s="30">
        <v>946</v>
      </c>
      <c r="C60" s="9" t="s">
        <v>9</v>
      </c>
      <c r="D60" s="51">
        <v>0</v>
      </c>
      <c r="E60" s="60">
        <f t="shared" si="0"/>
        <v>0</v>
      </c>
      <c r="F60" s="60">
        <f t="shared" si="1"/>
        <v>0</v>
      </c>
      <c r="G60" s="60">
        <f t="shared" si="2"/>
        <v>0</v>
      </c>
      <c r="H60" s="62">
        <f t="shared" si="3"/>
        <v>0</v>
      </c>
    </row>
    <row r="61" spans="1:8" ht="12.75">
      <c r="A61" s="15" t="s">
        <v>30</v>
      </c>
      <c r="B61" s="30">
        <v>946</v>
      </c>
      <c r="C61" s="9" t="s">
        <v>10</v>
      </c>
      <c r="D61" s="51">
        <v>10800</v>
      </c>
      <c r="E61" s="60">
        <f t="shared" si="0"/>
        <v>2700</v>
      </c>
      <c r="F61" s="60">
        <f t="shared" si="1"/>
        <v>2700</v>
      </c>
      <c r="G61" s="60">
        <f t="shared" si="2"/>
        <v>2700</v>
      </c>
      <c r="H61" s="62">
        <f t="shared" si="3"/>
        <v>2700</v>
      </c>
    </row>
    <row r="62" spans="1:9" ht="12.75">
      <c r="A62" s="15" t="s">
        <v>30</v>
      </c>
      <c r="B62" s="30">
        <v>946</v>
      </c>
      <c r="C62" s="9" t="s">
        <v>164</v>
      </c>
      <c r="D62" s="51">
        <v>35150</v>
      </c>
      <c r="E62" s="60">
        <f t="shared" si="0"/>
        <v>8787.5</v>
      </c>
      <c r="F62" s="60">
        <f t="shared" si="1"/>
        <v>8787.5</v>
      </c>
      <c r="G62" s="60">
        <f t="shared" si="2"/>
        <v>8787.5</v>
      </c>
      <c r="H62" s="62">
        <f t="shared" si="3"/>
        <v>8787.5</v>
      </c>
      <c r="I62" s="4"/>
    </row>
    <row r="63" spans="1:9" ht="12.75">
      <c r="A63" s="20" t="s">
        <v>30</v>
      </c>
      <c r="B63" s="190">
        <v>946</v>
      </c>
      <c r="C63" s="191" t="s">
        <v>165</v>
      </c>
      <c r="D63" s="55">
        <v>98000</v>
      </c>
      <c r="E63" s="41">
        <f t="shared" si="0"/>
        <v>24500</v>
      </c>
      <c r="F63" s="41">
        <f t="shared" si="1"/>
        <v>24500</v>
      </c>
      <c r="G63" s="41">
        <f t="shared" si="2"/>
        <v>24500</v>
      </c>
      <c r="H63" s="193">
        <f t="shared" si="3"/>
        <v>24500</v>
      </c>
      <c r="I63" s="3"/>
    </row>
    <row r="64" spans="1:9" ht="12.75">
      <c r="A64" s="16" t="s">
        <v>23</v>
      </c>
      <c r="B64" s="30"/>
      <c r="C64" s="8" t="s">
        <v>11</v>
      </c>
      <c r="D64" s="63">
        <v>10000</v>
      </c>
      <c r="E64" s="64">
        <v>2500</v>
      </c>
      <c r="F64" s="65">
        <v>2500</v>
      </c>
      <c r="G64" s="65">
        <v>2500</v>
      </c>
      <c r="H64" s="66">
        <v>2500</v>
      </c>
      <c r="I64" s="4"/>
    </row>
    <row r="65" spans="1:8" ht="12.75">
      <c r="A65" s="15" t="s">
        <v>21</v>
      </c>
      <c r="B65" s="30">
        <v>946</v>
      </c>
      <c r="C65" s="9" t="s">
        <v>166</v>
      </c>
      <c r="D65" s="51">
        <v>10000</v>
      </c>
      <c r="E65" s="52">
        <v>2500</v>
      </c>
      <c r="F65" s="53">
        <v>2500</v>
      </c>
      <c r="G65" s="53">
        <v>2500</v>
      </c>
      <c r="H65" s="54">
        <v>2500</v>
      </c>
    </row>
    <row r="66" spans="1:8" ht="12.75">
      <c r="A66" s="69" t="s">
        <v>96</v>
      </c>
      <c r="B66" s="30"/>
      <c r="C66" s="8" t="s">
        <v>12</v>
      </c>
      <c r="D66" s="63">
        <v>105000</v>
      </c>
      <c r="E66" s="64">
        <v>25000</v>
      </c>
      <c r="F66" s="65">
        <v>25000</v>
      </c>
      <c r="G66" s="65">
        <v>30000</v>
      </c>
      <c r="H66" s="66">
        <v>25000</v>
      </c>
    </row>
    <row r="67" spans="1:8" ht="12.75">
      <c r="A67" s="13" t="s">
        <v>24</v>
      </c>
      <c r="B67" s="30">
        <v>946</v>
      </c>
      <c r="C67" s="9" t="s">
        <v>167</v>
      </c>
      <c r="D67" s="51">
        <v>100000</v>
      </c>
      <c r="E67" s="52">
        <v>25000</v>
      </c>
      <c r="F67" s="53">
        <v>25000</v>
      </c>
      <c r="G67" s="53">
        <v>25000</v>
      </c>
      <c r="H67" s="54">
        <v>25000</v>
      </c>
    </row>
    <row r="68" spans="1:8" ht="13.5" thickBot="1">
      <c r="A68" s="13" t="s">
        <v>21</v>
      </c>
      <c r="B68" s="30">
        <v>946</v>
      </c>
      <c r="C68" s="9" t="s">
        <v>25</v>
      </c>
      <c r="D68" s="55">
        <v>5000</v>
      </c>
      <c r="E68" s="56">
        <v>0</v>
      </c>
      <c r="F68" s="57">
        <v>0</v>
      </c>
      <c r="G68" s="57">
        <v>5000</v>
      </c>
      <c r="H68" s="58">
        <v>0</v>
      </c>
    </row>
    <row r="69" spans="1:8" ht="13.5" thickBot="1">
      <c r="A69" s="12" t="s">
        <v>27</v>
      </c>
      <c r="B69" s="30"/>
      <c r="C69" s="8" t="s">
        <v>26</v>
      </c>
      <c r="D69" s="43">
        <v>140700</v>
      </c>
      <c r="E69" s="44">
        <v>32600</v>
      </c>
      <c r="F69" s="45">
        <v>37600</v>
      </c>
      <c r="G69" s="45">
        <v>37600</v>
      </c>
      <c r="H69" s="46">
        <v>32900</v>
      </c>
    </row>
    <row r="70" spans="1:8" ht="12.75">
      <c r="A70" s="31" t="s">
        <v>95</v>
      </c>
      <c r="B70" s="30"/>
      <c r="C70" s="8" t="s">
        <v>28</v>
      </c>
      <c r="D70" s="59">
        <v>140700</v>
      </c>
      <c r="E70" s="60">
        <v>32600</v>
      </c>
      <c r="F70" s="61">
        <v>37600</v>
      </c>
      <c r="G70" s="61">
        <v>37600</v>
      </c>
      <c r="H70" s="62">
        <v>32900</v>
      </c>
    </row>
    <row r="71" spans="1:8" ht="12.75">
      <c r="A71" s="13" t="s">
        <v>14</v>
      </c>
      <c r="B71" s="30">
        <v>946</v>
      </c>
      <c r="C71" s="9" t="s">
        <v>168</v>
      </c>
      <c r="D71" s="51">
        <v>95600</v>
      </c>
      <c r="E71" s="52">
        <v>23900</v>
      </c>
      <c r="F71" s="53">
        <v>23900</v>
      </c>
      <c r="G71" s="53">
        <v>23900</v>
      </c>
      <c r="H71" s="54">
        <v>23900</v>
      </c>
    </row>
    <row r="72" spans="1:8" ht="12.75">
      <c r="A72" s="13" t="s">
        <v>15</v>
      </c>
      <c r="B72" s="30">
        <v>946</v>
      </c>
      <c r="C72" s="9" t="s">
        <v>169</v>
      </c>
      <c r="D72" s="51">
        <v>25000</v>
      </c>
      <c r="E72" s="52">
        <v>6200</v>
      </c>
      <c r="F72" s="53">
        <v>6200</v>
      </c>
      <c r="G72" s="53">
        <v>6200</v>
      </c>
      <c r="H72" s="54">
        <v>6400</v>
      </c>
    </row>
    <row r="73" spans="1:8" ht="12.75">
      <c r="A73" s="13" t="s">
        <v>22</v>
      </c>
      <c r="B73" s="30">
        <v>946</v>
      </c>
      <c r="C73" s="9" t="s">
        <v>170</v>
      </c>
      <c r="D73" s="51">
        <v>10000</v>
      </c>
      <c r="E73" s="52">
        <v>0</v>
      </c>
      <c r="F73" s="53">
        <v>5000</v>
      </c>
      <c r="G73" s="53">
        <v>5000</v>
      </c>
      <c r="H73" s="54">
        <v>0</v>
      </c>
    </row>
    <row r="74" spans="1:8" ht="12.75">
      <c r="A74" s="13" t="s">
        <v>30</v>
      </c>
      <c r="B74" s="30">
        <v>946</v>
      </c>
      <c r="C74" s="9" t="s">
        <v>171</v>
      </c>
      <c r="D74" s="51">
        <v>4000</v>
      </c>
      <c r="E74" s="52">
        <v>1000</v>
      </c>
      <c r="F74" s="53">
        <v>1000</v>
      </c>
      <c r="G74" s="53">
        <v>1000</v>
      </c>
      <c r="H74" s="54">
        <v>1000</v>
      </c>
    </row>
    <row r="75" spans="1:8" ht="12.75">
      <c r="A75" s="13" t="s">
        <v>30</v>
      </c>
      <c r="B75" s="30">
        <v>946</v>
      </c>
      <c r="C75" s="9" t="s">
        <v>172</v>
      </c>
      <c r="D75" s="51">
        <v>6100</v>
      </c>
      <c r="E75" s="52">
        <v>1500</v>
      </c>
      <c r="F75" s="53">
        <v>1500</v>
      </c>
      <c r="G75" s="53">
        <v>1500</v>
      </c>
      <c r="H75" s="54">
        <v>1600</v>
      </c>
    </row>
    <row r="76" spans="1:8" ht="13.5" thickBot="1">
      <c r="A76" s="165"/>
      <c r="B76" s="174"/>
      <c r="C76" s="175"/>
      <c r="D76" s="173"/>
      <c r="E76" s="173"/>
      <c r="F76" s="173"/>
      <c r="G76" s="173"/>
      <c r="H76" s="173"/>
    </row>
    <row r="77" spans="1:8" ht="13.5" thickBot="1">
      <c r="A77" s="171" t="s">
        <v>94</v>
      </c>
      <c r="B77" s="29"/>
      <c r="C77" s="7" t="s">
        <v>31</v>
      </c>
      <c r="D77" s="43">
        <v>100000</v>
      </c>
      <c r="E77" s="44">
        <v>20000</v>
      </c>
      <c r="F77" s="45">
        <v>40000</v>
      </c>
      <c r="G77" s="45">
        <v>40000</v>
      </c>
      <c r="H77" s="46">
        <v>0</v>
      </c>
    </row>
    <row r="78" spans="1:8" ht="12.75">
      <c r="A78" s="32" t="s">
        <v>34</v>
      </c>
      <c r="B78" s="30"/>
      <c r="C78" s="9" t="s">
        <v>33</v>
      </c>
      <c r="D78" s="59">
        <v>100000</v>
      </c>
      <c r="E78" s="60">
        <v>20000</v>
      </c>
      <c r="F78" s="61">
        <v>40000</v>
      </c>
      <c r="G78" s="61">
        <v>40000</v>
      </c>
      <c r="H78" s="62">
        <v>0</v>
      </c>
    </row>
    <row r="79" spans="1:9" ht="12.75">
      <c r="A79" s="13" t="s">
        <v>19</v>
      </c>
      <c r="B79" s="30">
        <v>946</v>
      </c>
      <c r="C79" s="9" t="s">
        <v>35</v>
      </c>
      <c r="D79" s="51">
        <v>50000</v>
      </c>
      <c r="E79" s="52">
        <v>10000</v>
      </c>
      <c r="F79" s="53">
        <v>20000</v>
      </c>
      <c r="G79" s="53">
        <v>20000</v>
      </c>
      <c r="H79" s="54">
        <v>0</v>
      </c>
      <c r="I79" s="165"/>
    </row>
    <row r="80" spans="1:8" ht="12.75">
      <c r="A80" s="13" t="s">
        <v>20</v>
      </c>
      <c r="B80" s="30">
        <v>946</v>
      </c>
      <c r="C80" s="9" t="s">
        <v>173</v>
      </c>
      <c r="D80" s="51">
        <v>50000</v>
      </c>
      <c r="E80" s="166">
        <v>10000</v>
      </c>
      <c r="F80" s="53">
        <v>20000</v>
      </c>
      <c r="G80" s="53">
        <v>20000</v>
      </c>
      <c r="H80" s="54">
        <v>0</v>
      </c>
    </row>
    <row r="81" spans="1:8" ht="13.5" thickBot="1">
      <c r="A81" s="170"/>
      <c r="B81" s="169"/>
      <c r="C81" s="168"/>
      <c r="D81" s="167"/>
      <c r="E81" s="167"/>
      <c r="F81" s="167"/>
      <c r="G81" s="167"/>
      <c r="H81" s="167"/>
    </row>
    <row r="82" spans="1:8" ht="12.75">
      <c r="A82" s="171" t="s">
        <v>93</v>
      </c>
      <c r="B82" s="29"/>
      <c r="C82" s="7" t="s">
        <v>36</v>
      </c>
      <c r="D82" s="158">
        <v>310800</v>
      </c>
      <c r="E82" s="159">
        <v>50000</v>
      </c>
      <c r="F82" s="160">
        <v>110000</v>
      </c>
      <c r="G82" s="160">
        <v>100800</v>
      </c>
      <c r="H82" s="161">
        <v>50000</v>
      </c>
    </row>
    <row r="83" spans="1:8" ht="12.75">
      <c r="A83" s="162" t="s">
        <v>37</v>
      </c>
      <c r="B83" s="163">
        <v>946</v>
      </c>
      <c r="C83" s="164" t="s">
        <v>174</v>
      </c>
      <c r="D83" s="59">
        <v>200000</v>
      </c>
      <c r="E83" s="60">
        <v>50000</v>
      </c>
      <c r="F83" s="61">
        <v>50000</v>
      </c>
      <c r="G83" s="61">
        <v>50000</v>
      </c>
      <c r="H83" s="62">
        <v>50000</v>
      </c>
    </row>
    <row r="84" spans="1:8" ht="13.5" thickBot="1">
      <c r="A84" s="13" t="s">
        <v>39</v>
      </c>
      <c r="B84" s="30">
        <v>946</v>
      </c>
      <c r="C84" s="9" t="s">
        <v>38</v>
      </c>
      <c r="D84" s="55">
        <v>110800</v>
      </c>
      <c r="E84" s="56">
        <v>0</v>
      </c>
      <c r="F84" s="57">
        <v>60000</v>
      </c>
      <c r="G84" s="57">
        <v>50800</v>
      </c>
      <c r="H84" s="58">
        <v>0</v>
      </c>
    </row>
    <row r="85" spans="1:9" ht="13.5" thickBot="1">
      <c r="A85" s="17" t="s">
        <v>41</v>
      </c>
      <c r="B85" s="30"/>
      <c r="C85" s="8" t="s">
        <v>40</v>
      </c>
      <c r="D85" s="43">
        <f>SUM(D86+D88+D94)</f>
        <v>5946500</v>
      </c>
      <c r="E85" s="44">
        <f>SUM(E86+E88+E94)</f>
        <v>1159500</v>
      </c>
      <c r="F85" s="45">
        <f>SUM(F86+F88+F94)</f>
        <v>1875000</v>
      </c>
      <c r="G85" s="45">
        <f>SUM(G86+G88+G94)</f>
        <v>1582000</v>
      </c>
      <c r="H85" s="46">
        <f>SUM(H86+H88+H94)</f>
        <v>1330000</v>
      </c>
      <c r="I85" s="4"/>
    </row>
    <row r="86" spans="1:8" ht="12.75">
      <c r="A86" s="12" t="s">
        <v>43</v>
      </c>
      <c r="B86" s="30"/>
      <c r="C86" s="8" t="s">
        <v>42</v>
      </c>
      <c r="D86" s="47">
        <v>300000</v>
      </c>
      <c r="E86" s="48">
        <v>50000</v>
      </c>
      <c r="F86" s="49">
        <v>100000</v>
      </c>
      <c r="G86" s="49">
        <v>100000</v>
      </c>
      <c r="H86" s="50">
        <v>50000</v>
      </c>
    </row>
    <row r="87" spans="1:8" ht="12.75">
      <c r="A87" s="13" t="s">
        <v>45</v>
      </c>
      <c r="B87" s="30">
        <v>946</v>
      </c>
      <c r="C87" s="9" t="s">
        <v>44</v>
      </c>
      <c r="D87" s="51">
        <v>300000</v>
      </c>
      <c r="E87" s="52">
        <v>50000</v>
      </c>
      <c r="F87" s="53">
        <v>100000</v>
      </c>
      <c r="G87" s="53">
        <v>100000</v>
      </c>
      <c r="H87" s="54">
        <v>50000</v>
      </c>
    </row>
    <row r="88" spans="1:9" ht="12.75">
      <c r="A88" s="12" t="s">
        <v>81</v>
      </c>
      <c r="B88" s="30"/>
      <c r="C88" s="8" t="s">
        <v>46</v>
      </c>
      <c r="D88" s="63">
        <f>SUM(D89+D90+D91+D92+D93)</f>
        <v>3700000</v>
      </c>
      <c r="E88" s="64">
        <f>SUM(E89+E90+E91+E92)</f>
        <v>780000</v>
      </c>
      <c r="F88" s="65">
        <f>SUM(F89+F90+F91+F92+F93)</f>
        <v>980000</v>
      </c>
      <c r="G88" s="65">
        <f>SUM(G89+G90+G91+G92)</f>
        <v>900000</v>
      </c>
      <c r="H88" s="66">
        <f>SUM(H89+H90+H91+H92)</f>
        <v>1040000</v>
      </c>
      <c r="I88" s="4"/>
    </row>
    <row r="89" spans="1:9" ht="12.75">
      <c r="A89" s="13" t="s">
        <v>47</v>
      </c>
      <c r="B89" s="30">
        <v>946</v>
      </c>
      <c r="C89" s="9" t="s">
        <v>175</v>
      </c>
      <c r="D89" s="51">
        <v>445000</v>
      </c>
      <c r="E89" s="52">
        <v>100000</v>
      </c>
      <c r="F89" s="53">
        <v>95000</v>
      </c>
      <c r="G89" s="53">
        <v>150000</v>
      </c>
      <c r="H89" s="54">
        <v>100000</v>
      </c>
      <c r="I89" s="4"/>
    </row>
    <row r="90" spans="1:9" ht="12.75">
      <c r="A90" s="13" t="s">
        <v>47</v>
      </c>
      <c r="B90" s="30">
        <v>946</v>
      </c>
      <c r="C90" s="9" t="s">
        <v>83</v>
      </c>
      <c r="D90" s="51">
        <v>655000</v>
      </c>
      <c r="E90" s="52">
        <v>100000</v>
      </c>
      <c r="F90" s="53">
        <v>205000</v>
      </c>
      <c r="G90" s="53">
        <v>150000</v>
      </c>
      <c r="H90" s="54">
        <v>200000</v>
      </c>
      <c r="I90" s="4"/>
    </row>
    <row r="91" spans="1:9" ht="12.75">
      <c r="A91" s="13" t="s">
        <v>49</v>
      </c>
      <c r="B91" s="30">
        <v>946</v>
      </c>
      <c r="C91" s="9" t="s">
        <v>48</v>
      </c>
      <c r="D91" s="51">
        <v>364200</v>
      </c>
      <c r="E91" s="52">
        <v>80000</v>
      </c>
      <c r="F91" s="53">
        <v>80000</v>
      </c>
      <c r="G91" s="53">
        <v>100000</v>
      </c>
      <c r="H91" s="54">
        <v>104200</v>
      </c>
      <c r="I91" s="4"/>
    </row>
    <row r="92" spans="1:10" ht="12.75">
      <c r="A92" s="13" t="s">
        <v>49</v>
      </c>
      <c r="B92" s="30">
        <v>946</v>
      </c>
      <c r="C92" s="9" t="s">
        <v>176</v>
      </c>
      <c r="D92" s="51">
        <v>2135800</v>
      </c>
      <c r="E92" s="52">
        <v>500000</v>
      </c>
      <c r="F92" s="53">
        <v>500000</v>
      </c>
      <c r="G92" s="53">
        <v>500000</v>
      </c>
      <c r="H92" s="54">
        <v>635800</v>
      </c>
      <c r="I92" s="4"/>
      <c r="J92" s="3"/>
    </row>
    <row r="93" spans="1:9" ht="12.75">
      <c r="A93" s="13" t="s">
        <v>50</v>
      </c>
      <c r="B93" s="30">
        <v>946</v>
      </c>
      <c r="C93" s="9" t="s">
        <v>177</v>
      </c>
      <c r="D93" s="51">
        <v>100000</v>
      </c>
      <c r="E93" s="52">
        <v>0</v>
      </c>
      <c r="F93" s="53">
        <v>100000</v>
      </c>
      <c r="G93" s="53">
        <v>0</v>
      </c>
      <c r="H93" s="54">
        <v>0</v>
      </c>
      <c r="I93" s="4"/>
    </row>
    <row r="94" spans="1:9" ht="12.75">
      <c r="A94" s="12" t="s">
        <v>52</v>
      </c>
      <c r="B94" s="30"/>
      <c r="C94" s="8" t="s">
        <v>51</v>
      </c>
      <c r="D94" s="63">
        <f>SUM(D95+D97+D101+D104+D106)</f>
        <v>1946500</v>
      </c>
      <c r="E94" s="64">
        <f>SUM(E95+E97+E101+E104+E106)</f>
        <v>329500</v>
      </c>
      <c r="F94" s="65">
        <f>SUM(F95+F97+F101+F104+F106)</f>
        <v>795000</v>
      </c>
      <c r="G94" s="65">
        <f>SUM(G95+G97+G101+G106)</f>
        <v>582000</v>
      </c>
      <c r="H94" s="66">
        <f>SUM(H95+H97+H101+H106)</f>
        <v>240000</v>
      </c>
      <c r="I94" s="4"/>
    </row>
    <row r="95" spans="1:8" ht="12.75">
      <c r="A95" s="12" t="s">
        <v>52</v>
      </c>
      <c r="B95" s="30"/>
      <c r="C95" s="9" t="s">
        <v>53</v>
      </c>
      <c r="D95" s="63">
        <v>180000</v>
      </c>
      <c r="E95" s="64">
        <v>40000</v>
      </c>
      <c r="F95" s="65">
        <v>40000</v>
      </c>
      <c r="G95" s="65">
        <v>50000</v>
      </c>
      <c r="H95" s="66">
        <v>50000</v>
      </c>
    </row>
    <row r="96" spans="1:8" ht="12.75">
      <c r="A96" s="13" t="s">
        <v>20</v>
      </c>
      <c r="B96" s="30">
        <v>946</v>
      </c>
      <c r="C96" s="9" t="s">
        <v>178</v>
      </c>
      <c r="D96" s="51">
        <v>180000</v>
      </c>
      <c r="E96" s="52">
        <v>40000</v>
      </c>
      <c r="F96" s="53">
        <v>40000</v>
      </c>
      <c r="G96" s="53">
        <v>50000</v>
      </c>
      <c r="H96" s="54">
        <v>50000</v>
      </c>
    </row>
    <row r="97" spans="1:8" ht="12.75">
      <c r="A97" s="12" t="s">
        <v>55</v>
      </c>
      <c r="B97" s="30"/>
      <c r="C97" s="8" t="s">
        <v>54</v>
      </c>
      <c r="D97" s="63">
        <f>SUM(D98+D99+D100)</f>
        <v>787000</v>
      </c>
      <c r="E97" s="64">
        <v>80000</v>
      </c>
      <c r="F97" s="65">
        <v>375000</v>
      </c>
      <c r="G97" s="65">
        <v>292000</v>
      </c>
      <c r="H97" s="66">
        <v>40000</v>
      </c>
    </row>
    <row r="98" spans="1:8" ht="12.75">
      <c r="A98" s="13" t="s">
        <v>20</v>
      </c>
      <c r="B98" s="30">
        <v>946</v>
      </c>
      <c r="C98" s="9" t="s">
        <v>179</v>
      </c>
      <c r="D98" s="51">
        <v>250000</v>
      </c>
      <c r="E98" s="52">
        <v>80000</v>
      </c>
      <c r="F98" s="53">
        <v>80000</v>
      </c>
      <c r="G98" s="53">
        <v>50000</v>
      </c>
      <c r="H98" s="54">
        <v>40000</v>
      </c>
    </row>
    <row r="99" spans="1:8" ht="12.75">
      <c r="A99" s="13" t="s">
        <v>56</v>
      </c>
      <c r="B99" s="30">
        <v>946</v>
      </c>
      <c r="C99" s="9" t="s">
        <v>180</v>
      </c>
      <c r="D99" s="51">
        <v>95000</v>
      </c>
      <c r="E99" s="52">
        <v>0</v>
      </c>
      <c r="F99" s="53">
        <v>95000</v>
      </c>
      <c r="G99" s="53">
        <v>0</v>
      </c>
      <c r="H99" s="54">
        <v>0</v>
      </c>
    </row>
    <row r="100" spans="1:8" ht="12.75">
      <c r="A100" s="13" t="s">
        <v>57</v>
      </c>
      <c r="B100" s="30">
        <v>946</v>
      </c>
      <c r="C100" s="9" t="s">
        <v>181</v>
      </c>
      <c r="D100" s="51">
        <v>442000</v>
      </c>
      <c r="E100" s="52">
        <v>0</v>
      </c>
      <c r="F100" s="53">
        <v>200000</v>
      </c>
      <c r="G100" s="53">
        <v>242000</v>
      </c>
      <c r="H100" s="54">
        <v>0</v>
      </c>
    </row>
    <row r="101" spans="1:9" ht="12.75">
      <c r="A101" s="12" t="s">
        <v>58</v>
      </c>
      <c r="B101" s="30"/>
      <c r="C101" s="8" t="s">
        <v>60</v>
      </c>
      <c r="D101" s="63">
        <f>SUM(D102+D103)</f>
        <v>619500</v>
      </c>
      <c r="E101" s="64">
        <f>SUM(E102+E103)</f>
        <v>119500</v>
      </c>
      <c r="F101" s="65">
        <f>SUM(F102+F103)</f>
        <v>200000</v>
      </c>
      <c r="G101" s="65">
        <v>200000</v>
      </c>
      <c r="H101" s="66">
        <v>100000</v>
      </c>
      <c r="I101" s="4"/>
    </row>
    <row r="102" spans="1:8" ht="12.75">
      <c r="A102" s="13" t="s">
        <v>19</v>
      </c>
      <c r="B102" s="30">
        <v>946</v>
      </c>
      <c r="C102" s="9" t="s">
        <v>182</v>
      </c>
      <c r="D102" s="51">
        <v>219500</v>
      </c>
      <c r="E102" s="52">
        <v>19500</v>
      </c>
      <c r="F102" s="53">
        <v>100000</v>
      </c>
      <c r="G102" s="53">
        <v>100000</v>
      </c>
      <c r="H102" s="54">
        <v>0</v>
      </c>
    </row>
    <row r="103" spans="1:8" ht="12.75">
      <c r="A103" s="13" t="s">
        <v>30</v>
      </c>
      <c r="B103" s="30">
        <v>946</v>
      </c>
      <c r="C103" s="9" t="s">
        <v>61</v>
      </c>
      <c r="D103" s="51">
        <v>400000</v>
      </c>
      <c r="E103" s="52">
        <v>100000</v>
      </c>
      <c r="F103" s="53">
        <v>100000</v>
      </c>
      <c r="G103" s="53">
        <v>100000</v>
      </c>
      <c r="H103" s="54">
        <v>100000</v>
      </c>
    </row>
    <row r="104" spans="1:8" ht="12.75">
      <c r="A104" s="12" t="s">
        <v>59</v>
      </c>
      <c r="B104" s="30"/>
      <c r="C104" s="8" t="s">
        <v>62</v>
      </c>
      <c r="D104" s="63">
        <v>200000</v>
      </c>
      <c r="E104" s="64">
        <v>50000</v>
      </c>
      <c r="F104" s="65">
        <v>150000</v>
      </c>
      <c r="G104" s="65">
        <v>0</v>
      </c>
      <c r="H104" s="66">
        <v>0</v>
      </c>
    </row>
    <row r="105" spans="1:8" ht="12.75">
      <c r="A105" s="13" t="s">
        <v>20</v>
      </c>
      <c r="B105" s="30">
        <v>946</v>
      </c>
      <c r="C105" s="9" t="s">
        <v>183</v>
      </c>
      <c r="D105" s="51">
        <v>200000</v>
      </c>
      <c r="E105" s="52">
        <v>50000</v>
      </c>
      <c r="F105" s="53">
        <v>150000</v>
      </c>
      <c r="G105" s="53">
        <v>0</v>
      </c>
      <c r="H105" s="54">
        <v>0</v>
      </c>
    </row>
    <row r="106" spans="1:8" ht="12.75">
      <c r="A106" s="31" t="s">
        <v>92</v>
      </c>
      <c r="B106" s="30"/>
      <c r="C106" s="10" t="s">
        <v>63</v>
      </c>
      <c r="D106" s="63">
        <v>160000</v>
      </c>
      <c r="E106" s="64">
        <v>40000</v>
      </c>
      <c r="F106" s="65">
        <v>30000</v>
      </c>
      <c r="G106" s="65">
        <v>40000</v>
      </c>
      <c r="H106" s="66">
        <v>50000</v>
      </c>
    </row>
    <row r="107" spans="1:8" ht="12.75">
      <c r="A107" s="13" t="s">
        <v>20</v>
      </c>
      <c r="B107" s="30">
        <v>946</v>
      </c>
      <c r="C107" s="11" t="s">
        <v>184</v>
      </c>
      <c r="D107" s="51">
        <v>100000</v>
      </c>
      <c r="E107" s="52">
        <v>30000</v>
      </c>
      <c r="F107" s="53">
        <v>20000</v>
      </c>
      <c r="G107" s="53">
        <v>20000</v>
      </c>
      <c r="H107" s="54">
        <v>30000</v>
      </c>
    </row>
    <row r="108" spans="1:8" ht="13.5" thickBot="1">
      <c r="A108" s="13" t="s">
        <v>30</v>
      </c>
      <c r="B108" s="30">
        <v>946</v>
      </c>
      <c r="C108" s="11" t="s">
        <v>185</v>
      </c>
      <c r="D108" s="55">
        <v>60000</v>
      </c>
      <c r="E108" s="56">
        <v>10000</v>
      </c>
      <c r="F108" s="57">
        <v>10000</v>
      </c>
      <c r="G108" s="57">
        <v>20000</v>
      </c>
      <c r="H108" s="58">
        <v>20000</v>
      </c>
    </row>
    <row r="109" spans="1:9" ht="13.5" thickBot="1">
      <c r="A109" s="12" t="s">
        <v>66</v>
      </c>
      <c r="B109" s="30"/>
      <c r="C109" s="8" t="s">
        <v>65</v>
      </c>
      <c r="D109" s="43">
        <v>130000</v>
      </c>
      <c r="E109" s="44">
        <v>30000</v>
      </c>
      <c r="F109" s="45">
        <v>40000</v>
      </c>
      <c r="G109" s="45">
        <v>35000</v>
      </c>
      <c r="H109" s="46">
        <v>25000</v>
      </c>
      <c r="I109" s="4"/>
    </row>
    <row r="110" spans="1:9" ht="12.75">
      <c r="A110" s="12" t="s">
        <v>68</v>
      </c>
      <c r="B110" s="30"/>
      <c r="C110" s="8" t="s">
        <v>67</v>
      </c>
      <c r="D110" s="47">
        <f>SUM(D111+D112+D113)</f>
        <v>130000</v>
      </c>
      <c r="E110" s="48">
        <v>30000</v>
      </c>
      <c r="F110" s="49">
        <v>40000</v>
      </c>
      <c r="G110" s="49">
        <v>35000</v>
      </c>
      <c r="H110" s="50">
        <v>25000</v>
      </c>
      <c r="I110" s="4"/>
    </row>
    <row r="111" spans="1:8" ht="12.75">
      <c r="A111" s="15" t="s">
        <v>20</v>
      </c>
      <c r="B111" s="30">
        <v>946</v>
      </c>
      <c r="C111" s="9" t="s">
        <v>186</v>
      </c>
      <c r="D111" s="51">
        <v>30000</v>
      </c>
      <c r="E111" s="52">
        <v>10000</v>
      </c>
      <c r="F111" s="53">
        <v>10000</v>
      </c>
      <c r="G111" s="53">
        <v>5000</v>
      </c>
      <c r="H111" s="54">
        <v>5000</v>
      </c>
    </row>
    <row r="112" spans="1:8" ht="12.75">
      <c r="A112" s="15" t="s">
        <v>30</v>
      </c>
      <c r="B112" s="30">
        <v>946</v>
      </c>
      <c r="C112" s="9" t="s">
        <v>187</v>
      </c>
      <c r="D112" s="51">
        <v>50000</v>
      </c>
      <c r="E112" s="52">
        <v>10000</v>
      </c>
      <c r="F112" s="53">
        <v>20000</v>
      </c>
      <c r="G112" s="53">
        <v>20000</v>
      </c>
      <c r="H112" s="54">
        <v>0</v>
      </c>
    </row>
    <row r="113" spans="1:9" ht="13.5" thickBot="1">
      <c r="A113" s="15" t="s">
        <v>30</v>
      </c>
      <c r="B113" s="30">
        <v>946</v>
      </c>
      <c r="C113" s="9" t="s">
        <v>188</v>
      </c>
      <c r="D113" s="55">
        <v>50000</v>
      </c>
      <c r="E113" s="56">
        <v>10000</v>
      </c>
      <c r="F113" s="57">
        <v>10000</v>
      </c>
      <c r="G113" s="57">
        <v>10000</v>
      </c>
      <c r="H113" s="58">
        <v>20000</v>
      </c>
      <c r="I113" s="4"/>
    </row>
    <row r="114" spans="1:9" ht="13.5" thickBot="1">
      <c r="A114" s="31" t="s">
        <v>91</v>
      </c>
      <c r="B114" s="30"/>
      <c r="C114" s="8" t="s">
        <v>69</v>
      </c>
      <c r="D114" s="43">
        <f>SUM(D115+D128)</f>
        <v>2490000</v>
      </c>
      <c r="E114" s="44">
        <f>SUM(E115+E128)</f>
        <v>648000</v>
      </c>
      <c r="F114" s="45">
        <f>SUM(F115+F128)</f>
        <v>628000</v>
      </c>
      <c r="G114" s="45">
        <f>SUM(G115)</f>
        <v>578000</v>
      </c>
      <c r="H114" s="46">
        <f>SUM(H115)</f>
        <v>636000</v>
      </c>
      <c r="I114" s="4"/>
    </row>
    <row r="115" spans="1:9" ht="12.75">
      <c r="A115" s="12" t="s">
        <v>72</v>
      </c>
      <c r="B115" s="30"/>
      <c r="C115" s="8" t="s">
        <v>71</v>
      </c>
      <c r="D115" s="47">
        <f>SUM(D116+D117+D118+D119+D120+D121+D122+D123+D124+D125+D126+D127)</f>
        <v>2390000</v>
      </c>
      <c r="E115" s="48">
        <f>SUM(E116+E117+E118+E119+E120+E121+E122+E123+E124+E125+E126+E127)</f>
        <v>598000</v>
      </c>
      <c r="F115" s="49">
        <f>SUM(F116+F117+F118+F119+F120+F121+F122+F123+F124+F125+F126+F127)</f>
        <v>578000</v>
      </c>
      <c r="G115" s="49">
        <f>SUM(G116+G117+G118+G119+G120+G121+G122+G123+G124+G125+G126+G127)</f>
        <v>578000</v>
      </c>
      <c r="H115" s="50">
        <f>SUM(H116+H117+H118+H119+H120+H122+H121+H123+H124+H125+H126+H127)</f>
        <v>636000</v>
      </c>
      <c r="I115" s="4"/>
    </row>
    <row r="116" spans="1:9" ht="12.75">
      <c r="A116" s="18" t="s">
        <v>14</v>
      </c>
      <c r="B116" s="30">
        <v>946</v>
      </c>
      <c r="C116" s="9" t="s">
        <v>189</v>
      </c>
      <c r="D116" s="51">
        <v>933000</v>
      </c>
      <c r="E116" s="52">
        <v>233000</v>
      </c>
      <c r="F116" s="53">
        <v>233000</v>
      </c>
      <c r="G116" s="53">
        <v>233000</v>
      </c>
      <c r="H116" s="54">
        <v>234000</v>
      </c>
      <c r="I116" s="4"/>
    </row>
    <row r="117" spans="1:9" ht="12.75">
      <c r="A117" s="18" t="s">
        <v>15</v>
      </c>
      <c r="B117" s="30">
        <v>946</v>
      </c>
      <c r="C117" s="9" t="s">
        <v>190</v>
      </c>
      <c r="D117" s="51">
        <v>244000</v>
      </c>
      <c r="E117" s="52">
        <v>61000</v>
      </c>
      <c r="F117" s="53">
        <v>61000</v>
      </c>
      <c r="G117" s="53">
        <v>61000</v>
      </c>
      <c r="H117" s="54">
        <v>61000</v>
      </c>
      <c r="I117" s="4"/>
    </row>
    <row r="118" spans="1:9" ht="12.75">
      <c r="A118" s="18" t="s">
        <v>17</v>
      </c>
      <c r="B118" s="30">
        <v>946</v>
      </c>
      <c r="C118" s="9" t="s">
        <v>191</v>
      </c>
      <c r="D118" s="51">
        <v>36000</v>
      </c>
      <c r="E118" s="52">
        <v>9000</v>
      </c>
      <c r="F118" s="53">
        <v>9000</v>
      </c>
      <c r="G118" s="53">
        <v>9000</v>
      </c>
      <c r="H118" s="54">
        <v>9000</v>
      </c>
      <c r="I118" s="4"/>
    </row>
    <row r="119" spans="1:9" ht="12.75">
      <c r="A119" s="18" t="s">
        <v>18</v>
      </c>
      <c r="B119" s="30">
        <v>946</v>
      </c>
      <c r="C119" s="9" t="s">
        <v>192</v>
      </c>
      <c r="D119" s="51">
        <v>273000</v>
      </c>
      <c r="E119" s="52">
        <v>80000</v>
      </c>
      <c r="F119" s="53">
        <v>60000</v>
      </c>
      <c r="G119" s="53">
        <v>60000</v>
      </c>
      <c r="H119" s="54">
        <v>73000</v>
      </c>
      <c r="I119" s="4"/>
    </row>
    <row r="120" spans="1:9" ht="12.75">
      <c r="A120" s="18" t="s">
        <v>18</v>
      </c>
      <c r="B120" s="30">
        <v>946</v>
      </c>
      <c r="C120" s="9" t="s">
        <v>193</v>
      </c>
      <c r="D120" s="51">
        <v>170000</v>
      </c>
      <c r="E120" s="52">
        <v>40000</v>
      </c>
      <c r="F120" s="53">
        <v>30000</v>
      </c>
      <c r="G120" s="53">
        <v>30000</v>
      </c>
      <c r="H120" s="54">
        <v>70000</v>
      </c>
      <c r="I120" s="4"/>
    </row>
    <row r="121" spans="1:9" ht="12.75">
      <c r="A121" s="18" t="s">
        <v>18</v>
      </c>
      <c r="B121" s="30">
        <v>946</v>
      </c>
      <c r="C121" s="9" t="s">
        <v>194</v>
      </c>
      <c r="D121" s="51">
        <v>80000</v>
      </c>
      <c r="E121" s="52">
        <v>20000</v>
      </c>
      <c r="F121" s="53">
        <v>20000</v>
      </c>
      <c r="G121" s="53">
        <v>20000</v>
      </c>
      <c r="H121" s="54">
        <v>20000</v>
      </c>
      <c r="I121" s="4"/>
    </row>
    <row r="122" spans="1:9" ht="12.75">
      <c r="A122" s="18" t="s">
        <v>19</v>
      </c>
      <c r="B122" s="30">
        <v>946</v>
      </c>
      <c r="C122" s="9" t="s">
        <v>195</v>
      </c>
      <c r="D122" s="51">
        <v>120000</v>
      </c>
      <c r="E122" s="52">
        <v>30000</v>
      </c>
      <c r="F122" s="53">
        <v>30000</v>
      </c>
      <c r="G122" s="53">
        <v>30000</v>
      </c>
      <c r="H122" s="54">
        <v>30000</v>
      </c>
      <c r="I122" s="4"/>
    </row>
    <row r="123" spans="1:9" ht="12.75">
      <c r="A123" s="18" t="s">
        <v>20</v>
      </c>
      <c r="B123" s="30">
        <v>946</v>
      </c>
      <c r="C123" s="9" t="s">
        <v>196</v>
      </c>
      <c r="D123" s="51">
        <v>200000</v>
      </c>
      <c r="E123" s="52">
        <v>50000</v>
      </c>
      <c r="F123" s="53">
        <v>50000</v>
      </c>
      <c r="G123" s="53">
        <v>50000</v>
      </c>
      <c r="H123" s="54">
        <v>50000</v>
      </c>
      <c r="I123" s="4"/>
    </row>
    <row r="124" spans="1:9" ht="12.75">
      <c r="A124" s="18" t="s">
        <v>21</v>
      </c>
      <c r="B124" s="30">
        <v>946</v>
      </c>
      <c r="C124" s="9" t="s">
        <v>197</v>
      </c>
      <c r="D124" s="51">
        <v>150000</v>
      </c>
      <c r="E124" s="52">
        <v>30000</v>
      </c>
      <c r="F124" s="53">
        <v>40000</v>
      </c>
      <c r="G124" s="53">
        <v>40000</v>
      </c>
      <c r="H124" s="54">
        <v>40000</v>
      </c>
      <c r="I124" s="4"/>
    </row>
    <row r="125" spans="1:9" ht="12.75">
      <c r="A125" s="18" t="s">
        <v>22</v>
      </c>
      <c r="B125" s="30">
        <v>946</v>
      </c>
      <c r="C125" s="9" t="s">
        <v>198</v>
      </c>
      <c r="D125" s="51">
        <v>20000</v>
      </c>
      <c r="E125" s="52">
        <v>5000</v>
      </c>
      <c r="F125" s="53">
        <v>5000</v>
      </c>
      <c r="G125" s="53">
        <v>5000</v>
      </c>
      <c r="H125" s="54">
        <v>5000</v>
      </c>
      <c r="I125" s="4"/>
    </row>
    <row r="126" spans="1:9" ht="12.75">
      <c r="A126" s="18" t="s">
        <v>30</v>
      </c>
      <c r="B126" s="30">
        <v>946</v>
      </c>
      <c r="C126" s="9" t="s">
        <v>199</v>
      </c>
      <c r="D126" s="51">
        <v>120000</v>
      </c>
      <c r="E126" s="52">
        <v>30000</v>
      </c>
      <c r="F126" s="53">
        <v>30000</v>
      </c>
      <c r="G126" s="53">
        <v>30000</v>
      </c>
      <c r="H126" s="54">
        <v>30000</v>
      </c>
      <c r="I126" s="4"/>
    </row>
    <row r="127" spans="1:9" ht="12.75">
      <c r="A127" s="18" t="s">
        <v>30</v>
      </c>
      <c r="B127" s="30">
        <v>946</v>
      </c>
      <c r="C127" s="9" t="s">
        <v>200</v>
      </c>
      <c r="D127" s="51">
        <v>44000</v>
      </c>
      <c r="E127" s="52">
        <v>10000</v>
      </c>
      <c r="F127" s="53">
        <v>10000</v>
      </c>
      <c r="G127" s="53">
        <v>10000</v>
      </c>
      <c r="H127" s="54">
        <v>14000</v>
      </c>
      <c r="I127" s="4"/>
    </row>
    <row r="128" spans="1:9" ht="12.75">
      <c r="A128" s="69" t="s">
        <v>90</v>
      </c>
      <c r="B128" s="30"/>
      <c r="C128" s="8" t="s">
        <v>73</v>
      </c>
      <c r="D128" s="63">
        <v>100000</v>
      </c>
      <c r="E128" s="64">
        <v>50000</v>
      </c>
      <c r="F128" s="65">
        <v>50000</v>
      </c>
      <c r="G128" s="65">
        <v>0</v>
      </c>
      <c r="H128" s="66">
        <v>0</v>
      </c>
      <c r="I128" s="4"/>
    </row>
    <row r="129" spans="1:8" ht="13.5" thickBot="1">
      <c r="A129" s="32" t="s">
        <v>75</v>
      </c>
      <c r="B129" s="30">
        <v>946</v>
      </c>
      <c r="C129" s="9" t="s">
        <v>201</v>
      </c>
      <c r="D129" s="55">
        <v>100000</v>
      </c>
      <c r="E129" s="56">
        <v>50000</v>
      </c>
      <c r="F129" s="57">
        <v>50000</v>
      </c>
      <c r="G129" s="57">
        <v>0</v>
      </c>
      <c r="H129" s="58">
        <v>0</v>
      </c>
    </row>
    <row r="130" spans="1:9" ht="13.5" thickBot="1">
      <c r="A130" s="12" t="s">
        <v>77</v>
      </c>
      <c r="B130" s="30"/>
      <c r="C130" s="8" t="s">
        <v>76</v>
      </c>
      <c r="D130" s="43">
        <v>133000</v>
      </c>
      <c r="E130" s="44">
        <v>30000</v>
      </c>
      <c r="F130" s="45">
        <v>43000</v>
      </c>
      <c r="G130" s="45">
        <v>40000</v>
      </c>
      <c r="H130" s="46">
        <v>20000</v>
      </c>
      <c r="I130" s="4"/>
    </row>
    <row r="131" spans="1:8" ht="12.75">
      <c r="A131" s="12" t="s">
        <v>77</v>
      </c>
      <c r="B131" s="30"/>
      <c r="C131" s="8" t="s">
        <v>78</v>
      </c>
      <c r="D131" s="59">
        <f>SUM(D132+D133+D134+D135+D136)</f>
        <v>133000</v>
      </c>
      <c r="E131" s="60">
        <f>SUM(E132+E133+E134+E135+E136)</f>
        <v>30000</v>
      </c>
      <c r="F131" s="61">
        <f>SUM(F132+F133+F134+F135+F136)</f>
        <v>43000</v>
      </c>
      <c r="G131" s="61">
        <v>40000</v>
      </c>
      <c r="H131" s="62">
        <v>20000</v>
      </c>
    </row>
    <row r="132" spans="1:8" ht="12.75">
      <c r="A132" s="15" t="s">
        <v>20</v>
      </c>
      <c r="B132" s="30">
        <v>946</v>
      </c>
      <c r="C132" s="9" t="s">
        <v>202</v>
      </c>
      <c r="D132" s="51">
        <v>43000</v>
      </c>
      <c r="E132" s="52">
        <v>15000</v>
      </c>
      <c r="F132" s="53">
        <v>8000</v>
      </c>
      <c r="G132" s="53">
        <v>10000</v>
      </c>
      <c r="H132" s="54">
        <v>10000</v>
      </c>
    </row>
    <row r="133" spans="1:8" ht="12.75">
      <c r="A133" s="15" t="s">
        <v>21</v>
      </c>
      <c r="B133" s="30">
        <v>946</v>
      </c>
      <c r="C133" s="9" t="s">
        <v>203</v>
      </c>
      <c r="D133" s="51">
        <v>25000</v>
      </c>
      <c r="E133" s="52">
        <v>5000</v>
      </c>
      <c r="F133" s="53">
        <v>10000</v>
      </c>
      <c r="G133" s="53">
        <v>5000</v>
      </c>
      <c r="H133" s="54">
        <v>5000</v>
      </c>
    </row>
    <row r="134" spans="1:8" ht="12.75">
      <c r="A134" s="15" t="s">
        <v>22</v>
      </c>
      <c r="B134" s="30">
        <v>946</v>
      </c>
      <c r="C134" s="9" t="s">
        <v>204</v>
      </c>
      <c r="D134" s="51">
        <v>20000</v>
      </c>
      <c r="E134" s="52">
        <v>0</v>
      </c>
      <c r="F134" s="53">
        <v>10000</v>
      </c>
      <c r="G134" s="53">
        <v>10000</v>
      </c>
      <c r="H134" s="54">
        <v>0</v>
      </c>
    </row>
    <row r="135" spans="1:8" ht="12.75">
      <c r="A135" s="15" t="s">
        <v>30</v>
      </c>
      <c r="B135" s="30">
        <v>946</v>
      </c>
      <c r="C135" s="9" t="s">
        <v>205</v>
      </c>
      <c r="D135" s="51">
        <v>30000</v>
      </c>
      <c r="E135" s="52">
        <v>5000</v>
      </c>
      <c r="F135" s="53">
        <v>10000</v>
      </c>
      <c r="G135" s="53">
        <v>10000</v>
      </c>
      <c r="H135" s="54">
        <v>5000</v>
      </c>
    </row>
    <row r="136" spans="1:8" ht="13.5" thickBot="1">
      <c r="A136" s="20" t="s">
        <v>30</v>
      </c>
      <c r="B136" s="30">
        <v>946</v>
      </c>
      <c r="C136" s="9" t="s">
        <v>206</v>
      </c>
      <c r="D136" s="55">
        <v>15000</v>
      </c>
      <c r="E136" s="56">
        <v>5000</v>
      </c>
      <c r="F136" s="57">
        <v>5000</v>
      </c>
      <c r="G136" s="57">
        <v>5000</v>
      </c>
      <c r="H136" s="58">
        <v>0</v>
      </c>
    </row>
    <row r="137" spans="1:9" ht="24.75" customHeight="1" thickBot="1">
      <c r="A137" s="21" t="s">
        <v>79</v>
      </c>
      <c r="B137" s="21"/>
      <c r="C137" s="21"/>
      <c r="D137" s="43">
        <f>SUM(D47+D69+D77+D82+D85+D109+D114+D130)</f>
        <v>12658132</v>
      </c>
      <c r="E137" s="44">
        <f>SUM(E130+E114+E109+E85+E82+E77+E69+E47)</f>
        <v>2823333</v>
      </c>
      <c r="F137" s="45">
        <f>SUM(F130+F114+F109+F85+F82+F77+F69+F47)</f>
        <v>3626833</v>
      </c>
      <c r="G137" s="45">
        <f>SUM(G130+G114+G109+G85+G82+G77+G69+G47)</f>
        <v>3271633</v>
      </c>
      <c r="H137" s="46">
        <f>SUM(H130+H114+H109+H85+H82+H69+H47)</f>
        <v>2947133</v>
      </c>
      <c r="I137" s="4"/>
    </row>
    <row r="139" ht="12.75">
      <c r="D139" t="s">
        <v>89</v>
      </c>
    </row>
    <row r="140" ht="12.75">
      <c r="A140" s="68" t="s">
        <v>220</v>
      </c>
    </row>
    <row r="142" ht="12.75">
      <c r="D142" s="3"/>
    </row>
  </sheetData>
  <sheetProtection/>
  <printOptions/>
  <pageMargins left="0" right="0" top="0.3937007874015748" bottom="0.5905511811023623" header="0.5118110236220472" footer="0.5118110236220472"/>
  <pageSetup horizontalDpi="600" verticalDpi="600" orientation="landscape" paperSize="9" r:id="rId1"/>
  <rowBreaks count="1" manualBreakCount="1">
    <brk id="1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210"/>
  <sheetViews>
    <sheetView zoomScalePageLayoutView="0" workbookViewId="0" topLeftCell="A4">
      <selection activeCell="D21" sqref="D21"/>
    </sheetView>
  </sheetViews>
  <sheetFormatPr defaultColWidth="9.140625" defaultRowHeight="12.75"/>
  <cols>
    <col min="1" max="1" width="45.140625" style="0" customWidth="1"/>
    <col min="2" max="2" width="12.8515625" style="0" customWidth="1"/>
    <col min="3" max="3" width="11.421875" style="0" customWidth="1"/>
    <col min="4" max="4" width="12.00390625" style="0" customWidth="1"/>
    <col min="5" max="5" width="11.57421875" style="0" customWidth="1"/>
    <col min="6" max="6" width="13.28125" style="0" customWidth="1"/>
    <col min="7" max="7" width="15.7109375" style="0" customWidth="1"/>
    <col min="8" max="8" width="11.00390625" style="0" customWidth="1"/>
    <col min="9" max="9" width="10.57421875" style="0" bestFit="1" customWidth="1"/>
  </cols>
  <sheetData>
    <row r="3" spans="2:3" ht="15.75">
      <c r="B3" s="2"/>
      <c r="C3" s="2"/>
    </row>
    <row r="4" spans="2:3" ht="15.75">
      <c r="B4" s="2"/>
      <c r="C4" s="2"/>
    </row>
    <row r="5" ht="12.75">
      <c r="F5" t="s">
        <v>149</v>
      </c>
    </row>
    <row r="6" spans="1:6" ht="12.75">
      <c r="A6" s="127" t="s">
        <v>101</v>
      </c>
      <c r="B6" s="80"/>
      <c r="C6" s="127"/>
      <c r="D6" s="85"/>
      <c r="E6" s="85"/>
      <c r="F6" s="81"/>
    </row>
    <row r="7" spans="1:6" ht="12.75">
      <c r="A7" s="104" t="s">
        <v>109</v>
      </c>
      <c r="B7" s="126" t="s">
        <v>111</v>
      </c>
      <c r="C7" s="80"/>
      <c r="D7" s="80"/>
      <c r="E7" s="80"/>
      <c r="F7" s="80"/>
    </row>
    <row r="8" spans="1:6" ht="12.75">
      <c r="A8" s="79"/>
      <c r="B8" s="79"/>
      <c r="C8" s="103"/>
      <c r="D8" s="103"/>
      <c r="E8" s="103"/>
      <c r="F8" s="103"/>
    </row>
    <row r="9" spans="1:6" ht="12.75">
      <c r="A9" s="87" t="s">
        <v>107</v>
      </c>
      <c r="B9" s="86">
        <v>1</v>
      </c>
      <c r="C9" s="87"/>
      <c r="D9" s="87"/>
      <c r="E9" s="87"/>
      <c r="F9" s="87"/>
    </row>
    <row r="10" spans="1:6" ht="12.75">
      <c r="A10" s="102" t="s">
        <v>128</v>
      </c>
      <c r="B10" s="129">
        <f>B11+B16+B20+B12</f>
        <v>1650</v>
      </c>
      <c r="C10" s="129"/>
      <c r="D10" s="129"/>
      <c r="E10" s="129"/>
      <c r="F10" s="129"/>
    </row>
    <row r="11" spans="1:6" ht="12.75">
      <c r="A11" s="111" t="s">
        <v>113</v>
      </c>
      <c r="B11" s="131">
        <v>975</v>
      </c>
      <c r="C11" s="131"/>
      <c r="D11" s="131"/>
      <c r="E11" s="131"/>
      <c r="F11" s="131"/>
    </row>
    <row r="12" spans="1:6" ht="12.75">
      <c r="A12" s="111" t="s">
        <v>116</v>
      </c>
      <c r="B12" s="131">
        <v>280</v>
      </c>
      <c r="C12" s="131"/>
      <c r="D12" s="131"/>
      <c r="E12" s="131"/>
      <c r="F12" s="131"/>
    </row>
    <row r="13" spans="1:6" ht="12.75">
      <c r="A13" s="112" t="s">
        <v>119</v>
      </c>
      <c r="B13" s="132"/>
      <c r="C13" s="132"/>
      <c r="D13" s="132"/>
      <c r="E13" s="132"/>
      <c r="F13" s="132"/>
    </row>
    <row r="14" spans="1:7" ht="12.75">
      <c r="A14" s="113" t="s">
        <v>120</v>
      </c>
      <c r="B14" s="133"/>
      <c r="C14" s="133"/>
      <c r="D14" s="133"/>
      <c r="E14" s="133"/>
      <c r="F14" s="133"/>
      <c r="G14" s="1"/>
    </row>
    <row r="15" spans="1:6" ht="12.75">
      <c r="A15" s="114" t="s">
        <v>121</v>
      </c>
      <c r="B15" s="133"/>
      <c r="C15" s="133"/>
      <c r="D15" s="134"/>
      <c r="E15" s="135"/>
      <c r="F15" s="135"/>
    </row>
    <row r="16" spans="1:6" ht="12.75">
      <c r="A16" s="115" t="s">
        <v>122</v>
      </c>
      <c r="B16" s="136">
        <v>15</v>
      </c>
      <c r="C16" s="136"/>
      <c r="D16" s="130"/>
      <c r="E16" s="130"/>
      <c r="F16" s="130"/>
    </row>
    <row r="17" spans="1:6" ht="12.75">
      <c r="A17" s="116" t="s">
        <v>123</v>
      </c>
      <c r="B17" s="137"/>
      <c r="C17" s="137"/>
      <c r="D17" s="141"/>
      <c r="E17" s="141"/>
      <c r="F17" s="141"/>
    </row>
    <row r="18" spans="1:6" ht="12.75">
      <c r="A18" s="117" t="s">
        <v>124</v>
      </c>
      <c r="B18" s="135"/>
      <c r="C18" s="135"/>
      <c r="D18" s="142"/>
      <c r="E18" s="142"/>
      <c r="F18" s="142"/>
    </row>
    <row r="19" spans="1:6" ht="12.75">
      <c r="A19" s="118" t="s">
        <v>125</v>
      </c>
      <c r="B19" s="135"/>
      <c r="C19" s="135"/>
      <c r="D19" s="142"/>
      <c r="E19" s="142"/>
      <c r="F19" s="142"/>
    </row>
    <row r="20" spans="1:6" ht="12.75">
      <c r="A20" s="119" t="s">
        <v>126</v>
      </c>
      <c r="B20" s="136">
        <v>380</v>
      </c>
      <c r="C20" s="136"/>
      <c r="D20" s="130"/>
      <c r="E20" s="130"/>
      <c r="F20" s="130"/>
    </row>
    <row r="21" spans="1:6" ht="12.75">
      <c r="A21" s="105" t="s">
        <v>127</v>
      </c>
      <c r="B21" s="144">
        <f>B23+B25+B26+B28</f>
        <v>9738.4</v>
      </c>
      <c r="C21" s="144"/>
      <c r="D21" s="144"/>
      <c r="E21" s="144"/>
      <c r="F21" s="144"/>
    </row>
    <row r="22" spans="1:6" ht="12.75">
      <c r="A22" s="120" t="s">
        <v>129</v>
      </c>
      <c r="B22" s="138"/>
      <c r="C22" s="137"/>
      <c r="D22" s="141"/>
      <c r="E22" s="141"/>
      <c r="F22" s="141"/>
    </row>
    <row r="23" spans="1:6" ht="12.75">
      <c r="A23" s="121" t="s">
        <v>237</v>
      </c>
      <c r="B23" s="136">
        <v>3406</v>
      </c>
      <c r="C23" s="136"/>
      <c r="D23" s="130"/>
      <c r="E23" s="130"/>
      <c r="F23" s="130"/>
    </row>
    <row r="24" spans="1:6" ht="12.75">
      <c r="A24" s="120" t="s">
        <v>129</v>
      </c>
      <c r="B24" s="138"/>
      <c r="C24" s="137"/>
      <c r="D24" s="141"/>
      <c r="E24" s="141"/>
      <c r="F24" s="141"/>
    </row>
    <row r="25" spans="1:6" ht="12.75">
      <c r="A25" s="121" t="s">
        <v>238</v>
      </c>
      <c r="B25" s="136">
        <v>6172</v>
      </c>
      <c r="C25" s="136"/>
      <c r="D25" s="130"/>
      <c r="E25" s="130"/>
      <c r="F25" s="130"/>
    </row>
    <row r="26" spans="1:6" ht="12.75">
      <c r="A26" s="123" t="s">
        <v>133</v>
      </c>
      <c r="B26" s="140">
        <v>10.8</v>
      </c>
      <c r="C26" s="140"/>
      <c r="D26" s="140"/>
      <c r="E26" s="140"/>
      <c r="F26" s="140"/>
    </row>
    <row r="27" spans="1:6" ht="12.75">
      <c r="A27" s="120" t="s">
        <v>131</v>
      </c>
      <c r="B27" s="138"/>
      <c r="C27" s="137"/>
      <c r="D27" s="141"/>
      <c r="E27" s="141"/>
      <c r="F27" s="141"/>
    </row>
    <row r="28" spans="1:6" ht="12.75">
      <c r="A28" s="121" t="s">
        <v>132</v>
      </c>
      <c r="B28" s="130">
        <v>149.6</v>
      </c>
      <c r="C28" s="130"/>
      <c r="D28" s="130"/>
      <c r="E28" s="130"/>
      <c r="F28" s="130"/>
    </row>
    <row r="29" spans="1:6" ht="29.25" customHeight="1">
      <c r="A29" s="105" t="s">
        <v>148</v>
      </c>
      <c r="B29" s="139">
        <f>SUM(B10+B21)</f>
        <v>11388.4</v>
      </c>
      <c r="C29" s="144"/>
      <c r="D29" s="144"/>
      <c r="E29" s="144"/>
      <c r="F29" s="144"/>
    </row>
    <row r="30" spans="1:6" ht="12.75">
      <c r="A30" s="156"/>
      <c r="B30" s="154"/>
      <c r="C30" s="155"/>
      <c r="D30" s="155"/>
      <c r="E30" s="155"/>
      <c r="F30" s="155"/>
    </row>
    <row r="31" spans="1:6" ht="12.75">
      <c r="A31" s="156" t="s">
        <v>153</v>
      </c>
      <c r="B31" s="154"/>
      <c r="C31" s="155"/>
      <c r="D31" s="155" t="s">
        <v>216</v>
      </c>
      <c r="E31" s="155"/>
      <c r="F31" s="155"/>
    </row>
    <row r="32" spans="1:4" ht="12.75">
      <c r="A32" s="156"/>
      <c r="B32" s="154"/>
      <c r="C32" s="155"/>
      <c r="D32" t="s">
        <v>97</v>
      </c>
    </row>
    <row r="33" spans="1:4" ht="12.75">
      <c r="A33" s="156"/>
      <c r="B33" s="154"/>
      <c r="C33" s="155"/>
      <c r="D33" t="s">
        <v>98</v>
      </c>
    </row>
    <row r="34" spans="1:4" ht="12.75">
      <c r="A34" s="156"/>
      <c r="B34" s="154"/>
      <c r="C34" s="155"/>
      <c r="D34" t="s">
        <v>221</v>
      </c>
    </row>
    <row r="35" spans="1:6" ht="24.75" customHeight="1">
      <c r="A35" s="156"/>
      <c r="B35" s="154"/>
      <c r="C35" s="155"/>
      <c r="D35" s="155"/>
      <c r="E35" s="155"/>
      <c r="F35" s="155"/>
    </row>
    <row r="36" spans="1:6" ht="25.5" customHeight="1" thickBot="1">
      <c r="A36" s="145"/>
      <c r="B36" s="145"/>
      <c r="C36" s="150"/>
      <c r="D36" s="150"/>
      <c r="E36" s="150"/>
      <c r="F36" s="150" t="s">
        <v>150</v>
      </c>
    </row>
    <row r="37" spans="1:6" ht="18" customHeight="1">
      <c r="A37" s="6"/>
      <c r="B37" s="33" t="s">
        <v>5</v>
      </c>
      <c r="C37" s="34" t="s">
        <v>82</v>
      </c>
      <c r="D37" s="34"/>
      <c r="E37" s="34"/>
      <c r="F37" s="35"/>
    </row>
    <row r="38" spans="1:6" ht="12.75">
      <c r="A38" s="75" t="s">
        <v>4</v>
      </c>
      <c r="B38" s="36"/>
      <c r="C38" s="37" t="s">
        <v>0</v>
      </c>
      <c r="D38" s="38" t="s">
        <v>1</v>
      </c>
      <c r="E38" s="38" t="s">
        <v>2</v>
      </c>
      <c r="F38" s="39" t="s">
        <v>3</v>
      </c>
    </row>
    <row r="39" spans="1:6" ht="15.75" thickBot="1">
      <c r="A39" s="22"/>
      <c r="B39" s="40"/>
      <c r="C39" s="41"/>
      <c r="D39" s="42"/>
      <c r="E39" s="42"/>
      <c r="F39" s="42"/>
    </row>
    <row r="40" spans="1:7" ht="13.5" thickBot="1">
      <c r="A40" s="183" t="s">
        <v>13</v>
      </c>
      <c r="B40" s="43">
        <v>3165000</v>
      </c>
      <c r="C40" s="43">
        <f>C41+C44+C58+C60</f>
        <v>813750</v>
      </c>
      <c r="D40" s="43">
        <f>D41+D44+D58+D60</f>
        <v>813750</v>
      </c>
      <c r="E40" s="43">
        <f>E41+E44+E58+E60</f>
        <v>818750</v>
      </c>
      <c r="F40" s="43">
        <f>F41+F44+F58+F60</f>
        <v>813750</v>
      </c>
      <c r="G40" s="4"/>
    </row>
    <row r="41" spans="1:7" ht="13.5" thickBot="1">
      <c r="A41" s="187" t="s">
        <v>88</v>
      </c>
      <c r="B41" s="43">
        <v>523000</v>
      </c>
      <c r="C41" s="44">
        <f>C42+C43</f>
        <v>130750</v>
      </c>
      <c r="D41" s="44">
        <f>D42+D43</f>
        <v>130750</v>
      </c>
      <c r="E41" s="44">
        <f>E42+E43</f>
        <v>130750</v>
      </c>
      <c r="F41" s="182">
        <f>F42+F43</f>
        <v>130750</v>
      </c>
      <c r="G41" s="5"/>
    </row>
    <row r="42" spans="1:6" ht="12.75">
      <c r="A42" s="186" t="s">
        <v>14</v>
      </c>
      <c r="B42" s="59">
        <v>415000</v>
      </c>
      <c r="C42" s="60">
        <f aca="true" t="shared" si="0" ref="C42:C57">B42/4</f>
        <v>103750</v>
      </c>
      <c r="D42" s="60">
        <f>B42/4</f>
        <v>103750</v>
      </c>
      <c r="E42" s="60">
        <f>B42/4</f>
        <v>103750</v>
      </c>
      <c r="F42" s="62">
        <f>B42-C42-D42-E42</f>
        <v>103750</v>
      </c>
    </row>
    <row r="43" spans="1:6" ht="13.5" thickBot="1">
      <c r="A43" s="20" t="s">
        <v>15</v>
      </c>
      <c r="B43" s="55">
        <v>108000</v>
      </c>
      <c r="C43" s="60">
        <f t="shared" si="0"/>
        <v>27000</v>
      </c>
      <c r="D43" s="60">
        <f>B43/4</f>
        <v>27000</v>
      </c>
      <c r="E43" s="60">
        <f>B43/4</f>
        <v>27000</v>
      </c>
      <c r="F43" s="62">
        <f>B43-C43-D43-E43</f>
        <v>27000</v>
      </c>
    </row>
    <row r="44" spans="1:7" ht="13.5" thickBot="1">
      <c r="A44" s="187" t="s">
        <v>16</v>
      </c>
      <c r="B44" s="43">
        <v>2642000</v>
      </c>
      <c r="C44" s="43">
        <f>C45+C46+C47+C48+C50+C51+C52+C53+C54+C55+C56+C57</f>
        <v>655500</v>
      </c>
      <c r="D44" s="43">
        <f>D45+D46+D47+D48+D50+D51+D52+D53+D54+D55+D56+D57</f>
        <v>655500</v>
      </c>
      <c r="E44" s="43">
        <f>E45+E46+E47+E48+E50+E51+E52+E53+E54+E55+E56+E57</f>
        <v>655500</v>
      </c>
      <c r="F44" s="43">
        <f>F45+F46+F47+F48+F50+F51+F52+F53+F54+F55+F56+F57</f>
        <v>655500</v>
      </c>
      <c r="G44" s="4"/>
    </row>
    <row r="45" spans="1:6" ht="12.75">
      <c r="A45" s="186" t="s">
        <v>14</v>
      </c>
      <c r="B45" s="59">
        <v>1446000</v>
      </c>
      <c r="C45" s="60">
        <f t="shared" si="0"/>
        <v>361500</v>
      </c>
      <c r="D45" s="60">
        <f>B45/4</f>
        <v>361500</v>
      </c>
      <c r="E45" s="60">
        <f>B45/4</f>
        <v>361500</v>
      </c>
      <c r="F45" s="62">
        <f>B45-C45-D45-E45</f>
        <v>361500</v>
      </c>
    </row>
    <row r="46" spans="1:6" ht="12.75">
      <c r="A46" s="15" t="s">
        <v>15</v>
      </c>
      <c r="B46" s="51">
        <v>359100</v>
      </c>
      <c r="C46" s="60">
        <f t="shared" si="0"/>
        <v>89775</v>
      </c>
      <c r="D46" s="60">
        <f aca="true" t="shared" si="1" ref="D46:D57">B46/4</f>
        <v>89775</v>
      </c>
      <c r="E46" s="60">
        <f aca="true" t="shared" si="2" ref="E46:E57">B46/4</f>
        <v>89775</v>
      </c>
      <c r="F46" s="62">
        <f aca="true" t="shared" si="3" ref="F46:F57">B46-C46-D46-E46</f>
        <v>89775</v>
      </c>
    </row>
    <row r="47" spans="1:6" ht="12.75">
      <c r="A47" s="15" t="s">
        <v>17</v>
      </c>
      <c r="B47" s="51">
        <v>36000</v>
      </c>
      <c r="C47" s="60">
        <f t="shared" si="0"/>
        <v>9000</v>
      </c>
      <c r="D47" s="60">
        <f t="shared" si="1"/>
        <v>9000</v>
      </c>
      <c r="E47" s="60">
        <f t="shared" si="2"/>
        <v>9000</v>
      </c>
      <c r="F47" s="62">
        <f t="shared" si="3"/>
        <v>9000</v>
      </c>
    </row>
    <row r="48" spans="1:6" ht="12.75">
      <c r="A48" s="15" t="s">
        <v>18</v>
      </c>
      <c r="B48" s="51">
        <v>360000</v>
      </c>
      <c r="C48" s="60">
        <f t="shared" si="0"/>
        <v>90000</v>
      </c>
      <c r="D48" s="60">
        <f t="shared" si="1"/>
        <v>90000</v>
      </c>
      <c r="E48" s="60">
        <f t="shared" si="2"/>
        <v>90000</v>
      </c>
      <c r="F48" s="62">
        <f t="shared" si="3"/>
        <v>90000</v>
      </c>
    </row>
    <row r="49" spans="1:6" ht="12.75">
      <c r="A49" s="15" t="s">
        <v>19</v>
      </c>
      <c r="B49" s="51">
        <v>20000</v>
      </c>
      <c r="C49" s="60">
        <f t="shared" si="0"/>
        <v>5000</v>
      </c>
      <c r="D49" s="60">
        <f t="shared" si="1"/>
        <v>5000</v>
      </c>
      <c r="E49" s="60">
        <f t="shared" si="2"/>
        <v>5000</v>
      </c>
      <c r="F49" s="62">
        <f t="shared" si="3"/>
        <v>5000</v>
      </c>
    </row>
    <row r="50" spans="1:6" ht="12.75">
      <c r="A50" s="15" t="s">
        <v>19</v>
      </c>
      <c r="B50" s="51">
        <v>20000</v>
      </c>
      <c r="C50" s="60">
        <f t="shared" si="0"/>
        <v>5000</v>
      </c>
      <c r="D50" s="60">
        <f t="shared" si="1"/>
        <v>5000</v>
      </c>
      <c r="E50" s="60">
        <f t="shared" si="2"/>
        <v>5000</v>
      </c>
      <c r="F50" s="62">
        <f t="shared" si="3"/>
        <v>5000</v>
      </c>
    </row>
    <row r="51" spans="1:6" ht="12.75">
      <c r="A51" s="15" t="s">
        <v>20</v>
      </c>
      <c r="B51" s="51">
        <v>40000</v>
      </c>
      <c r="C51" s="60">
        <f t="shared" si="0"/>
        <v>10000</v>
      </c>
      <c r="D51" s="60">
        <f t="shared" si="1"/>
        <v>10000</v>
      </c>
      <c r="E51" s="60">
        <f t="shared" si="2"/>
        <v>10000</v>
      </c>
      <c r="F51" s="62">
        <f t="shared" si="3"/>
        <v>10000</v>
      </c>
    </row>
    <row r="52" spans="1:6" ht="12.75">
      <c r="A52" s="15" t="s">
        <v>21</v>
      </c>
      <c r="B52" s="51">
        <v>150000</v>
      </c>
      <c r="C52" s="60">
        <f t="shared" si="0"/>
        <v>37500</v>
      </c>
      <c r="D52" s="60">
        <f t="shared" si="1"/>
        <v>37500</v>
      </c>
      <c r="E52" s="60">
        <f t="shared" si="2"/>
        <v>37500</v>
      </c>
      <c r="F52" s="62">
        <f t="shared" si="3"/>
        <v>37500</v>
      </c>
    </row>
    <row r="53" spans="1:7" ht="12.75">
      <c r="A53" s="15" t="s">
        <v>22</v>
      </c>
      <c r="B53" s="51">
        <v>25000</v>
      </c>
      <c r="C53" s="60">
        <f t="shared" si="0"/>
        <v>6250</v>
      </c>
      <c r="D53" s="60">
        <f t="shared" si="1"/>
        <v>6250</v>
      </c>
      <c r="E53" s="60">
        <f t="shared" si="2"/>
        <v>6250</v>
      </c>
      <c r="F53" s="62">
        <f t="shared" si="3"/>
        <v>6250</v>
      </c>
      <c r="G53" s="4"/>
    </row>
    <row r="54" spans="1:6" ht="12.75">
      <c r="A54" s="15" t="s">
        <v>22</v>
      </c>
      <c r="B54" s="51">
        <v>0</v>
      </c>
      <c r="C54" s="60">
        <f t="shared" si="0"/>
        <v>0</v>
      </c>
      <c r="D54" s="60">
        <f t="shared" si="1"/>
        <v>0</v>
      </c>
      <c r="E54" s="60">
        <f t="shared" si="2"/>
        <v>0</v>
      </c>
      <c r="F54" s="62">
        <f t="shared" si="3"/>
        <v>0</v>
      </c>
    </row>
    <row r="55" spans="1:6" ht="12.75">
      <c r="A55" s="15" t="s">
        <v>30</v>
      </c>
      <c r="B55" s="51">
        <v>10300</v>
      </c>
      <c r="C55" s="60">
        <f t="shared" si="0"/>
        <v>2575</v>
      </c>
      <c r="D55" s="60">
        <f t="shared" si="1"/>
        <v>2575</v>
      </c>
      <c r="E55" s="60">
        <f t="shared" si="2"/>
        <v>2575</v>
      </c>
      <c r="F55" s="62">
        <f t="shared" si="3"/>
        <v>2575</v>
      </c>
    </row>
    <row r="56" spans="1:7" ht="12.75">
      <c r="A56" s="15" t="s">
        <v>30</v>
      </c>
      <c r="B56" s="51">
        <v>75610</v>
      </c>
      <c r="C56" s="60">
        <f t="shared" si="0"/>
        <v>18902.5</v>
      </c>
      <c r="D56" s="60">
        <f t="shared" si="1"/>
        <v>18902.5</v>
      </c>
      <c r="E56" s="60">
        <f t="shared" si="2"/>
        <v>18902.5</v>
      </c>
      <c r="F56" s="62">
        <f t="shared" si="3"/>
        <v>18902.5</v>
      </c>
      <c r="G56" s="4"/>
    </row>
    <row r="57" spans="1:7" ht="13.5" thickBot="1">
      <c r="A57" s="20" t="s">
        <v>30</v>
      </c>
      <c r="B57" s="55">
        <v>99990</v>
      </c>
      <c r="C57" s="41">
        <f t="shared" si="0"/>
        <v>24997.5</v>
      </c>
      <c r="D57" s="41">
        <f t="shared" si="1"/>
        <v>24997.5</v>
      </c>
      <c r="E57" s="41">
        <f t="shared" si="2"/>
        <v>24997.5</v>
      </c>
      <c r="F57" s="193">
        <f t="shared" si="3"/>
        <v>24997.5</v>
      </c>
      <c r="G57" s="3"/>
    </row>
    <row r="58" spans="1:7" ht="13.5" thickBot="1">
      <c r="A58" s="187" t="s">
        <v>23</v>
      </c>
      <c r="B58" s="43">
        <v>10000</v>
      </c>
      <c r="C58" s="44">
        <v>2500</v>
      </c>
      <c r="D58" s="45">
        <v>2500</v>
      </c>
      <c r="E58" s="45">
        <v>2500</v>
      </c>
      <c r="F58" s="46">
        <v>2500</v>
      </c>
      <c r="G58" s="4"/>
    </row>
    <row r="59" spans="1:6" ht="13.5" thickBot="1">
      <c r="A59" s="194" t="s">
        <v>21</v>
      </c>
      <c r="B59" s="40">
        <v>10000</v>
      </c>
      <c r="C59" s="41">
        <v>2500</v>
      </c>
      <c r="D59" s="42">
        <v>2500</v>
      </c>
      <c r="E59" s="42">
        <v>2500</v>
      </c>
      <c r="F59" s="193">
        <v>2500</v>
      </c>
    </row>
    <row r="60" spans="1:6" ht="13.5" thickBot="1">
      <c r="A60" s="196" t="s">
        <v>80</v>
      </c>
      <c r="B60" s="43">
        <v>105000</v>
      </c>
      <c r="C60" s="44">
        <v>25000</v>
      </c>
      <c r="D60" s="45">
        <v>25000</v>
      </c>
      <c r="E60" s="45">
        <v>30000</v>
      </c>
      <c r="F60" s="46">
        <v>25000</v>
      </c>
    </row>
    <row r="61" spans="1:6" ht="12.75">
      <c r="A61" s="195" t="s">
        <v>24</v>
      </c>
      <c r="B61" s="59">
        <v>100000</v>
      </c>
      <c r="C61" s="60">
        <v>25000</v>
      </c>
      <c r="D61" s="61">
        <v>25000</v>
      </c>
      <c r="E61" s="61">
        <v>25000</v>
      </c>
      <c r="F61" s="62">
        <v>25000</v>
      </c>
    </row>
    <row r="62" spans="1:6" ht="13.5" thickBot="1">
      <c r="A62" s="197" t="s">
        <v>21</v>
      </c>
      <c r="B62" s="55">
        <v>5000</v>
      </c>
      <c r="C62" s="56">
        <v>0</v>
      </c>
      <c r="D62" s="57">
        <v>0</v>
      </c>
      <c r="E62" s="57">
        <v>5000</v>
      </c>
      <c r="F62" s="58">
        <v>0</v>
      </c>
    </row>
    <row r="63" spans="1:6" ht="13.5" thickBot="1">
      <c r="A63" s="200" t="s">
        <v>27</v>
      </c>
      <c r="B63" s="43">
        <f>B64</f>
        <v>140700</v>
      </c>
      <c r="C63" s="43">
        <f>C64</f>
        <v>35175</v>
      </c>
      <c r="D63" s="43">
        <f>D64</f>
        <v>35175</v>
      </c>
      <c r="E63" s="43">
        <f>E64</f>
        <v>35175</v>
      </c>
      <c r="F63" s="43">
        <f>F64</f>
        <v>35175</v>
      </c>
    </row>
    <row r="64" spans="1:7" ht="13.5" thickBot="1">
      <c r="A64" s="200" t="s">
        <v>29</v>
      </c>
      <c r="B64" s="43">
        <f>B65+B66+B67+B68+B69</f>
        <v>140700</v>
      </c>
      <c r="C64" s="43">
        <f>C65+C66+C67+C68+C69</f>
        <v>35175</v>
      </c>
      <c r="D64" s="43">
        <f>D65+D66+D67+D68+D69</f>
        <v>35175</v>
      </c>
      <c r="E64" s="43">
        <f>E65+E66+E67+E68+E69</f>
        <v>35175</v>
      </c>
      <c r="F64" s="43">
        <f>F65+F66+F67+F68+F69</f>
        <v>35175</v>
      </c>
      <c r="G64" s="4"/>
    </row>
    <row r="65" spans="1:8" ht="12.75">
      <c r="A65" s="195" t="s">
        <v>14</v>
      </c>
      <c r="B65" s="59">
        <v>89250</v>
      </c>
      <c r="C65" s="60">
        <f>B65/4</f>
        <v>22312.5</v>
      </c>
      <c r="D65" s="60">
        <f>B65/4</f>
        <v>22312.5</v>
      </c>
      <c r="E65" s="60">
        <f>B65/4</f>
        <v>22312.5</v>
      </c>
      <c r="F65" s="62">
        <f>B65-C65-D65-E65</f>
        <v>22312.5</v>
      </c>
      <c r="H65" s="1"/>
    </row>
    <row r="66" spans="1:6" ht="12.75">
      <c r="A66" s="13" t="s">
        <v>15</v>
      </c>
      <c r="B66" s="51">
        <v>30345</v>
      </c>
      <c r="C66" s="60">
        <f>B66/4</f>
        <v>7586.25</v>
      </c>
      <c r="D66" s="60">
        <f>B66/4</f>
        <v>7586.25</v>
      </c>
      <c r="E66" s="60">
        <f>B66/4</f>
        <v>7586.25</v>
      </c>
      <c r="F66" s="62">
        <f>B66-C66-D66-E66</f>
        <v>7586.25</v>
      </c>
    </row>
    <row r="67" spans="1:6" ht="12.75">
      <c r="A67" s="13" t="s">
        <v>22</v>
      </c>
      <c r="B67" s="51">
        <v>21105</v>
      </c>
      <c r="C67" s="60">
        <f>B67/4</f>
        <v>5276.25</v>
      </c>
      <c r="D67" s="60">
        <f>B67/4</f>
        <v>5276.25</v>
      </c>
      <c r="E67" s="60">
        <f>B67/4</f>
        <v>5276.25</v>
      </c>
      <c r="F67" s="62">
        <f>B67-C67-D67-E67</f>
        <v>5276.25</v>
      </c>
    </row>
    <row r="68" spans="1:6" ht="12.75">
      <c r="A68" s="13" t="s">
        <v>30</v>
      </c>
      <c r="B68" s="51">
        <v>0</v>
      </c>
      <c r="C68" s="60">
        <f>B68/4</f>
        <v>0</v>
      </c>
      <c r="D68" s="60">
        <f>B68/4</f>
        <v>0</v>
      </c>
      <c r="E68" s="60">
        <f>B68/4</f>
        <v>0</v>
      </c>
      <c r="F68" s="62">
        <f>B68-C68-D68-E68</f>
        <v>0</v>
      </c>
    </row>
    <row r="69" spans="1:6" ht="12.75">
      <c r="A69" s="13" t="s">
        <v>30</v>
      </c>
      <c r="B69" s="51">
        <v>0</v>
      </c>
      <c r="C69" s="60">
        <f>B69/4</f>
        <v>0</v>
      </c>
      <c r="D69" s="60">
        <f>B69/4</f>
        <v>0</v>
      </c>
      <c r="E69" s="60">
        <f>B69/4</f>
        <v>0</v>
      </c>
      <c r="F69" s="62">
        <f>B69-C69-D69-E69</f>
        <v>0</v>
      </c>
    </row>
    <row r="70" spans="1:6" ht="13.5" thickBot="1">
      <c r="A70" s="1"/>
      <c r="B70" s="173"/>
      <c r="C70" s="173"/>
      <c r="D70" s="173"/>
      <c r="E70" s="173"/>
      <c r="F70" s="173"/>
    </row>
    <row r="71" spans="1:6" ht="13.5" thickBot="1">
      <c r="A71" s="196" t="s">
        <v>32</v>
      </c>
      <c r="B71" s="43">
        <v>100000</v>
      </c>
      <c r="C71" s="44">
        <v>20000</v>
      </c>
      <c r="D71" s="45">
        <v>40000</v>
      </c>
      <c r="E71" s="45">
        <v>40000</v>
      </c>
      <c r="F71" s="46">
        <v>0</v>
      </c>
    </row>
    <row r="72" spans="1:8" ht="13.5" thickBot="1">
      <c r="A72" s="200" t="s">
        <v>34</v>
      </c>
      <c r="B72" s="43">
        <v>100000</v>
      </c>
      <c r="C72" s="44">
        <v>20000</v>
      </c>
      <c r="D72" s="45">
        <v>40000</v>
      </c>
      <c r="E72" s="45">
        <v>40000</v>
      </c>
      <c r="F72" s="46">
        <v>0</v>
      </c>
      <c r="H72" s="1"/>
    </row>
    <row r="73" spans="1:6" ht="12.75">
      <c r="A73" s="195" t="s">
        <v>19</v>
      </c>
      <c r="B73" s="59">
        <v>50000</v>
      </c>
      <c r="C73" s="60">
        <v>10000</v>
      </c>
      <c r="D73" s="61">
        <v>20000</v>
      </c>
      <c r="E73" s="61">
        <v>20000</v>
      </c>
      <c r="F73" s="62">
        <v>0</v>
      </c>
    </row>
    <row r="74" spans="1:6" ht="13.5" thickBot="1">
      <c r="A74" s="197" t="s">
        <v>20</v>
      </c>
      <c r="B74" s="55">
        <v>50000</v>
      </c>
      <c r="C74" s="56">
        <v>10000</v>
      </c>
      <c r="D74" s="57">
        <v>20000</v>
      </c>
      <c r="E74" s="57">
        <v>20000</v>
      </c>
      <c r="F74" s="58">
        <v>0</v>
      </c>
    </row>
    <row r="75" spans="1:7" ht="13.5" thickBot="1">
      <c r="A75" s="205" t="s">
        <v>37</v>
      </c>
      <c r="B75" s="43">
        <v>310800</v>
      </c>
      <c r="C75" s="67">
        <v>50000</v>
      </c>
      <c r="D75" s="45">
        <v>120000</v>
      </c>
      <c r="E75" s="45">
        <v>100800</v>
      </c>
      <c r="F75" s="46">
        <v>40000</v>
      </c>
      <c r="G75" s="4"/>
    </row>
    <row r="76" spans="1:6" ht="12.75">
      <c r="A76" s="162" t="s">
        <v>37</v>
      </c>
      <c r="B76" s="59">
        <v>110800</v>
      </c>
      <c r="C76" s="60">
        <v>0</v>
      </c>
      <c r="D76" s="61">
        <v>60000</v>
      </c>
      <c r="E76" s="61">
        <v>50800</v>
      </c>
      <c r="F76" s="62">
        <v>0</v>
      </c>
    </row>
    <row r="77" spans="1:6" ht="13.5" thickBot="1">
      <c r="A77" s="197" t="s">
        <v>39</v>
      </c>
      <c r="B77" s="55">
        <v>200000</v>
      </c>
      <c r="C77" s="56">
        <v>50000</v>
      </c>
      <c r="D77" s="57">
        <v>60000</v>
      </c>
      <c r="E77" s="57">
        <v>50000</v>
      </c>
      <c r="F77" s="58">
        <v>40000</v>
      </c>
    </row>
    <row r="78" spans="1:7" ht="13.5" thickBot="1">
      <c r="A78" s="200" t="s">
        <v>41</v>
      </c>
      <c r="B78" s="43">
        <v>6327000</v>
      </c>
      <c r="C78" s="44">
        <f>SUM(C79+C81+C87)</f>
        <v>1315000</v>
      </c>
      <c r="D78" s="45">
        <f>SUM(D79+D81+D87)</f>
        <v>1950000</v>
      </c>
      <c r="E78" s="45">
        <f>SUM(E79+E81+E87)</f>
        <v>1707000</v>
      </c>
      <c r="F78" s="46">
        <f>SUM(F79+F81+F87)</f>
        <v>1555000</v>
      </c>
      <c r="G78" s="4"/>
    </row>
    <row r="79" spans="1:6" ht="13.5" thickBot="1">
      <c r="A79" s="200" t="s">
        <v>43</v>
      </c>
      <c r="B79" s="43">
        <v>300000</v>
      </c>
      <c r="C79" s="44">
        <v>50000</v>
      </c>
      <c r="D79" s="45">
        <v>100000</v>
      </c>
      <c r="E79" s="45">
        <v>100000</v>
      </c>
      <c r="F79" s="46">
        <v>50000</v>
      </c>
    </row>
    <row r="80" spans="1:6" ht="13.5" thickBot="1">
      <c r="A80" s="165" t="s">
        <v>45</v>
      </c>
      <c r="B80" s="40">
        <v>100000</v>
      </c>
      <c r="C80" s="41">
        <v>0</v>
      </c>
      <c r="D80" s="42">
        <v>100000</v>
      </c>
      <c r="E80" s="42">
        <v>0</v>
      </c>
      <c r="F80" s="193">
        <v>0</v>
      </c>
    </row>
    <row r="81" spans="1:7" ht="13.5" thickBot="1">
      <c r="A81" s="200" t="s">
        <v>81</v>
      </c>
      <c r="B81" s="43">
        <v>4200000</v>
      </c>
      <c r="C81" s="44">
        <v>905000</v>
      </c>
      <c r="D81" s="45">
        <v>1005000</v>
      </c>
      <c r="E81" s="45">
        <v>1025000</v>
      </c>
      <c r="F81" s="46">
        <v>1265000</v>
      </c>
      <c r="G81" s="4"/>
    </row>
    <row r="82" spans="1:7" ht="12.75">
      <c r="A82" s="195" t="s">
        <v>47</v>
      </c>
      <c r="B82" s="59">
        <v>0</v>
      </c>
      <c r="C82" s="60">
        <v>0</v>
      </c>
      <c r="D82" s="61">
        <v>0</v>
      </c>
      <c r="E82" s="61">
        <v>0</v>
      </c>
      <c r="F82" s="62">
        <v>0</v>
      </c>
      <c r="G82" s="4"/>
    </row>
    <row r="83" spans="1:7" ht="12.75">
      <c r="A83" s="13" t="s">
        <v>47</v>
      </c>
      <c r="B83" s="51">
        <v>0</v>
      </c>
      <c r="C83" s="52">
        <v>0</v>
      </c>
      <c r="D83" s="53">
        <v>0</v>
      </c>
      <c r="E83" s="53">
        <v>0</v>
      </c>
      <c r="F83" s="54">
        <v>0</v>
      </c>
      <c r="G83" s="4"/>
    </row>
    <row r="84" spans="1:7" ht="12.75">
      <c r="A84" s="13" t="s">
        <v>49</v>
      </c>
      <c r="B84" s="51">
        <v>364200</v>
      </c>
      <c r="C84" s="52">
        <v>80000</v>
      </c>
      <c r="D84" s="53">
        <v>80000</v>
      </c>
      <c r="E84" s="53">
        <v>100000</v>
      </c>
      <c r="F84" s="54">
        <v>104200</v>
      </c>
      <c r="G84" s="4"/>
    </row>
    <row r="85" spans="1:7" ht="12.75">
      <c r="A85" s="13" t="s">
        <v>49</v>
      </c>
      <c r="B85" s="51">
        <v>2535800</v>
      </c>
      <c r="C85" s="52">
        <v>500000</v>
      </c>
      <c r="D85" s="53">
        <v>600000</v>
      </c>
      <c r="E85" s="53">
        <v>600000</v>
      </c>
      <c r="F85" s="54">
        <v>835800</v>
      </c>
      <c r="G85" s="4"/>
    </row>
    <row r="86" spans="1:7" ht="13.5" thickBot="1">
      <c r="A86" s="197" t="s">
        <v>49</v>
      </c>
      <c r="B86" s="55">
        <v>1300000</v>
      </c>
      <c r="C86" s="56">
        <v>325000</v>
      </c>
      <c r="D86" s="57">
        <v>325000</v>
      </c>
      <c r="E86" s="57">
        <v>325000</v>
      </c>
      <c r="F86" s="58">
        <v>325000</v>
      </c>
      <c r="G86" s="4"/>
    </row>
    <row r="87" spans="1:7" ht="13.5" thickBot="1">
      <c r="A87" s="200" t="s">
        <v>52</v>
      </c>
      <c r="B87" s="43">
        <v>2027000</v>
      </c>
      <c r="C87" s="44">
        <f>SUM(C88+C90+C94+C97+C99)</f>
        <v>360000</v>
      </c>
      <c r="D87" s="45">
        <f>SUM(D88+D90+D94+D97+D99)</f>
        <v>845000</v>
      </c>
      <c r="E87" s="45">
        <f>SUM(E88+E90+E94+E99)</f>
        <v>582000</v>
      </c>
      <c r="F87" s="46">
        <f>SUM(F88+F90+F94+F99)</f>
        <v>240000</v>
      </c>
      <c r="G87" s="4"/>
    </row>
    <row r="88" spans="1:6" ht="12.75">
      <c r="A88" s="198" t="s">
        <v>52</v>
      </c>
      <c r="B88" s="47">
        <v>180000</v>
      </c>
      <c r="C88" s="48">
        <v>40000</v>
      </c>
      <c r="D88" s="49">
        <v>40000</v>
      </c>
      <c r="E88" s="49">
        <v>50000</v>
      </c>
      <c r="F88" s="50">
        <v>50000</v>
      </c>
    </row>
    <row r="89" spans="1:6" ht="12.75">
      <c r="A89" s="13" t="s">
        <v>20</v>
      </c>
      <c r="B89" s="51">
        <v>180000</v>
      </c>
      <c r="C89" s="52">
        <v>40000</v>
      </c>
      <c r="D89" s="53">
        <v>40000</v>
      </c>
      <c r="E89" s="53">
        <v>50000</v>
      </c>
      <c r="F89" s="54">
        <v>50000</v>
      </c>
    </row>
    <row r="90" spans="1:7" ht="12.75">
      <c r="A90" s="12" t="s">
        <v>55</v>
      </c>
      <c r="B90" s="63">
        <v>787000</v>
      </c>
      <c r="C90" s="64">
        <v>80000</v>
      </c>
      <c r="D90" s="65">
        <v>375000</v>
      </c>
      <c r="E90" s="65">
        <v>292000</v>
      </c>
      <c r="F90" s="66">
        <v>40000</v>
      </c>
      <c r="G90" s="4"/>
    </row>
    <row r="91" spans="1:7" ht="12.75">
      <c r="A91" s="13" t="s">
        <v>20</v>
      </c>
      <c r="B91" s="51">
        <v>250000</v>
      </c>
      <c r="C91" s="52">
        <v>80000</v>
      </c>
      <c r="D91" s="53">
        <v>80000</v>
      </c>
      <c r="E91" s="53">
        <v>50000</v>
      </c>
      <c r="F91" s="54">
        <v>40000</v>
      </c>
      <c r="G91" s="4"/>
    </row>
    <row r="92" spans="1:7" ht="12.75">
      <c r="A92" s="13" t="s">
        <v>56</v>
      </c>
      <c r="B92" s="51">
        <v>95000</v>
      </c>
      <c r="C92" s="52">
        <v>0</v>
      </c>
      <c r="D92" s="53">
        <v>95000</v>
      </c>
      <c r="E92" s="53">
        <v>0</v>
      </c>
      <c r="F92" s="54">
        <v>0</v>
      </c>
      <c r="G92" s="4"/>
    </row>
    <row r="93" spans="1:7" ht="12.75">
      <c r="A93" s="13" t="s">
        <v>57</v>
      </c>
      <c r="B93" s="51">
        <v>442000</v>
      </c>
      <c r="C93" s="52">
        <v>0</v>
      </c>
      <c r="D93" s="53">
        <v>200000</v>
      </c>
      <c r="E93" s="53">
        <v>242000</v>
      </c>
      <c r="F93" s="54">
        <v>0</v>
      </c>
      <c r="G93" s="4"/>
    </row>
    <row r="94" spans="1:7" ht="12.75">
      <c r="A94" s="12" t="s">
        <v>58</v>
      </c>
      <c r="B94" s="63">
        <v>700000</v>
      </c>
      <c r="C94" s="64">
        <v>150000</v>
      </c>
      <c r="D94" s="65">
        <v>250000</v>
      </c>
      <c r="E94" s="65">
        <v>200000</v>
      </c>
      <c r="F94" s="66">
        <v>100000</v>
      </c>
      <c r="G94" s="4"/>
    </row>
    <row r="95" spans="1:7" ht="12.75">
      <c r="A95" s="13" t="s">
        <v>19</v>
      </c>
      <c r="B95" s="51">
        <v>250000</v>
      </c>
      <c r="C95" s="52">
        <v>50000</v>
      </c>
      <c r="D95" s="53">
        <v>100000</v>
      </c>
      <c r="E95" s="53">
        <v>100000</v>
      </c>
      <c r="F95" s="54">
        <v>0</v>
      </c>
      <c r="G95" s="4"/>
    </row>
    <row r="96" spans="1:7" ht="12.75">
      <c r="A96" s="13" t="s">
        <v>30</v>
      </c>
      <c r="B96" s="51">
        <v>450000</v>
      </c>
      <c r="C96" s="52">
        <v>100000</v>
      </c>
      <c r="D96" s="53">
        <v>150000</v>
      </c>
      <c r="E96" s="53">
        <v>100000</v>
      </c>
      <c r="F96" s="54">
        <v>100000</v>
      </c>
      <c r="G96" s="4"/>
    </row>
    <row r="97" spans="1:6" ht="12.75">
      <c r="A97" s="12" t="s">
        <v>59</v>
      </c>
      <c r="B97" s="63">
        <v>200000</v>
      </c>
      <c r="C97" s="64">
        <v>50000</v>
      </c>
      <c r="D97" s="65">
        <v>150000</v>
      </c>
      <c r="E97" s="65">
        <v>0</v>
      </c>
      <c r="F97" s="66">
        <v>0</v>
      </c>
    </row>
    <row r="98" spans="1:6" ht="12.75">
      <c r="A98" s="13" t="s">
        <v>20</v>
      </c>
      <c r="B98" s="51">
        <v>200000</v>
      </c>
      <c r="C98" s="52">
        <v>50000</v>
      </c>
      <c r="D98" s="53">
        <v>150000</v>
      </c>
      <c r="E98" s="53">
        <v>0</v>
      </c>
      <c r="F98" s="54">
        <v>0</v>
      </c>
    </row>
    <row r="99" spans="1:7" ht="12.75">
      <c r="A99" s="16" t="s">
        <v>64</v>
      </c>
      <c r="B99" s="63">
        <v>160000</v>
      </c>
      <c r="C99" s="64">
        <v>40000</v>
      </c>
      <c r="D99" s="65">
        <v>30000</v>
      </c>
      <c r="E99" s="65">
        <v>40000</v>
      </c>
      <c r="F99" s="66">
        <v>50000</v>
      </c>
      <c r="G99" s="4"/>
    </row>
    <row r="100" spans="1:6" ht="12.75">
      <c r="A100" s="13" t="s">
        <v>20</v>
      </c>
      <c r="B100" s="51">
        <v>100000</v>
      </c>
      <c r="C100" s="52">
        <v>30000</v>
      </c>
      <c r="D100" s="53">
        <v>20000</v>
      </c>
      <c r="E100" s="53">
        <v>20000</v>
      </c>
      <c r="F100" s="54">
        <v>30000</v>
      </c>
    </row>
    <row r="101" spans="1:6" ht="13.5" thickBot="1">
      <c r="A101" s="197" t="s">
        <v>30</v>
      </c>
      <c r="B101" s="55">
        <v>60000</v>
      </c>
      <c r="C101" s="56">
        <v>10000</v>
      </c>
      <c r="D101" s="57">
        <v>10000</v>
      </c>
      <c r="E101" s="57">
        <v>20000</v>
      </c>
      <c r="F101" s="58">
        <v>20000</v>
      </c>
    </row>
    <row r="102" spans="1:6" ht="13.5" thickBot="1">
      <c r="A102" s="200" t="s">
        <v>66</v>
      </c>
      <c r="B102" s="43">
        <v>122000</v>
      </c>
      <c r="C102" s="44">
        <v>30000</v>
      </c>
      <c r="D102" s="45">
        <v>40000</v>
      </c>
      <c r="E102" s="45">
        <v>35000</v>
      </c>
      <c r="F102" s="46">
        <v>17000</v>
      </c>
    </row>
    <row r="103" spans="1:7" ht="12.75">
      <c r="A103" s="198" t="s">
        <v>68</v>
      </c>
      <c r="B103" s="47">
        <v>122000</v>
      </c>
      <c r="C103" s="48">
        <v>30000</v>
      </c>
      <c r="D103" s="49">
        <v>40000</v>
      </c>
      <c r="E103" s="49">
        <v>35000</v>
      </c>
      <c r="F103" s="50">
        <v>17000</v>
      </c>
      <c r="G103" s="4"/>
    </row>
    <row r="104" spans="1:6" ht="12.75">
      <c r="A104" s="15" t="s">
        <v>20</v>
      </c>
      <c r="B104" s="51">
        <v>30000</v>
      </c>
      <c r="C104" s="52">
        <v>10000</v>
      </c>
      <c r="D104" s="53">
        <v>10000</v>
      </c>
      <c r="E104" s="53">
        <v>5000</v>
      </c>
      <c r="F104" s="54">
        <v>5000</v>
      </c>
    </row>
    <row r="105" spans="1:6" ht="12.75">
      <c r="A105" s="15" t="s">
        <v>30</v>
      </c>
      <c r="B105" s="51">
        <v>50000</v>
      </c>
      <c r="C105" s="52">
        <v>10000</v>
      </c>
      <c r="D105" s="53">
        <v>20000</v>
      </c>
      <c r="E105" s="53">
        <v>20000</v>
      </c>
      <c r="F105" s="54">
        <v>0</v>
      </c>
    </row>
    <row r="106" spans="1:6" ht="13.5" thickBot="1">
      <c r="A106" s="20" t="s">
        <v>30</v>
      </c>
      <c r="B106" s="55">
        <v>42000</v>
      </c>
      <c r="C106" s="56">
        <v>10000</v>
      </c>
      <c r="D106" s="57">
        <v>10000</v>
      </c>
      <c r="E106" s="57">
        <v>10000</v>
      </c>
      <c r="F106" s="58">
        <v>12000</v>
      </c>
    </row>
    <row r="107" spans="1:7" ht="13.5" thickBot="1">
      <c r="A107" s="196" t="s">
        <v>70</v>
      </c>
      <c r="B107" s="43">
        <v>2650000</v>
      </c>
      <c r="C107" s="44">
        <f>SUM(C121+C108)</f>
        <v>688000</v>
      </c>
      <c r="D107" s="45">
        <f>SUM(D108+D121)</f>
        <v>668000</v>
      </c>
      <c r="E107" s="45">
        <v>618000</v>
      </c>
      <c r="F107" s="46">
        <v>676000</v>
      </c>
      <c r="G107" s="4"/>
    </row>
    <row r="108" spans="1:7" ht="13.5" thickBot="1">
      <c r="A108" s="200" t="s">
        <v>72</v>
      </c>
      <c r="B108" s="43">
        <f>SUM(B109:B120)</f>
        <v>2657000</v>
      </c>
      <c r="C108" s="44">
        <f>SUM(C109+C110+C111+C112+C113+C114+C115+C116+C117+C118+C119+C120)</f>
        <v>638000</v>
      </c>
      <c r="D108" s="45">
        <v>618000</v>
      </c>
      <c r="E108" s="45">
        <v>618000</v>
      </c>
      <c r="F108" s="46">
        <f>SUM(F109+F110+F111+F112+F113+F114+F115+F116+F117+F118+F119+F120)</f>
        <v>676000</v>
      </c>
      <c r="G108" s="4"/>
    </row>
    <row r="109" spans="1:7" ht="12.75">
      <c r="A109" s="206" t="s">
        <v>14</v>
      </c>
      <c r="B109" s="59">
        <v>933000</v>
      </c>
      <c r="C109" s="60">
        <v>233000</v>
      </c>
      <c r="D109" s="61">
        <v>233000</v>
      </c>
      <c r="E109" s="61">
        <v>233000</v>
      </c>
      <c r="F109" s="62">
        <v>234000</v>
      </c>
      <c r="G109" s="4"/>
    </row>
    <row r="110" spans="1:7" ht="12.75">
      <c r="A110" s="18" t="s">
        <v>15</v>
      </c>
      <c r="B110" s="51">
        <v>244000</v>
      </c>
      <c r="C110" s="52">
        <v>61000</v>
      </c>
      <c r="D110" s="53">
        <v>61000</v>
      </c>
      <c r="E110" s="53">
        <v>61000</v>
      </c>
      <c r="F110" s="54">
        <v>61000</v>
      </c>
      <c r="G110" s="4"/>
    </row>
    <row r="111" spans="1:7" ht="12.75">
      <c r="A111" s="18" t="s">
        <v>17</v>
      </c>
      <c r="B111" s="51">
        <v>36000</v>
      </c>
      <c r="C111" s="52">
        <v>9000</v>
      </c>
      <c r="D111" s="53">
        <v>9000</v>
      </c>
      <c r="E111" s="53">
        <v>9000</v>
      </c>
      <c r="F111" s="54">
        <v>9000</v>
      </c>
      <c r="G111" s="4"/>
    </row>
    <row r="112" spans="1:7" ht="12.75">
      <c r="A112" s="18" t="s">
        <v>18</v>
      </c>
      <c r="B112" s="51">
        <v>560000</v>
      </c>
      <c r="C112" s="52">
        <v>80000</v>
      </c>
      <c r="D112" s="53">
        <v>60000</v>
      </c>
      <c r="E112" s="53">
        <v>60000</v>
      </c>
      <c r="F112" s="54">
        <v>73000</v>
      </c>
      <c r="G112" s="4"/>
    </row>
    <row r="113" spans="1:7" ht="12.75">
      <c r="A113" s="18" t="s">
        <v>18</v>
      </c>
      <c r="B113" s="51">
        <v>240000</v>
      </c>
      <c r="C113" s="52">
        <v>40000</v>
      </c>
      <c r="D113" s="53">
        <v>30000</v>
      </c>
      <c r="E113" s="53">
        <v>30000</v>
      </c>
      <c r="F113" s="54">
        <v>70000</v>
      </c>
      <c r="G113" s="4"/>
    </row>
    <row r="114" spans="1:7" ht="12.75">
      <c r="A114" s="18" t="s">
        <v>18</v>
      </c>
      <c r="B114" s="51">
        <v>0</v>
      </c>
      <c r="C114" s="52">
        <v>20000</v>
      </c>
      <c r="D114" s="53">
        <v>20000</v>
      </c>
      <c r="E114" s="53">
        <v>20000</v>
      </c>
      <c r="F114" s="54">
        <v>20000</v>
      </c>
      <c r="G114" s="4"/>
    </row>
    <row r="115" spans="1:7" ht="12.75">
      <c r="A115" s="18" t="s">
        <v>19</v>
      </c>
      <c r="B115" s="51">
        <v>100000</v>
      </c>
      <c r="C115" s="52">
        <v>50000</v>
      </c>
      <c r="D115" s="53">
        <v>50000</v>
      </c>
      <c r="E115" s="53">
        <v>50000</v>
      </c>
      <c r="F115" s="54">
        <v>50000</v>
      </c>
      <c r="G115" s="4"/>
    </row>
    <row r="116" spans="1:7" ht="12.75">
      <c r="A116" s="18" t="s">
        <v>20</v>
      </c>
      <c r="B116" s="51">
        <v>200000</v>
      </c>
      <c r="C116" s="52">
        <v>50000</v>
      </c>
      <c r="D116" s="53">
        <v>50000</v>
      </c>
      <c r="E116" s="53">
        <v>50000</v>
      </c>
      <c r="F116" s="54">
        <v>50000</v>
      </c>
      <c r="G116" s="4"/>
    </row>
    <row r="117" spans="1:7" ht="12.75">
      <c r="A117" s="18" t="s">
        <v>21</v>
      </c>
      <c r="B117" s="51">
        <v>100000</v>
      </c>
      <c r="C117" s="52">
        <v>30000</v>
      </c>
      <c r="D117" s="53">
        <v>40000</v>
      </c>
      <c r="E117" s="53">
        <v>40000</v>
      </c>
      <c r="F117" s="54">
        <v>40000</v>
      </c>
      <c r="G117" s="4"/>
    </row>
    <row r="118" spans="1:7" ht="12.75">
      <c r="A118" s="18" t="s">
        <v>22</v>
      </c>
      <c r="B118" s="51">
        <v>100000</v>
      </c>
      <c r="C118" s="52">
        <v>5000</v>
      </c>
      <c r="D118" s="53">
        <v>5000</v>
      </c>
      <c r="E118" s="53">
        <v>5000</v>
      </c>
      <c r="F118" s="54">
        <v>5000</v>
      </c>
      <c r="G118" s="4"/>
    </row>
    <row r="119" spans="1:7" ht="12.75">
      <c r="A119" s="18" t="s">
        <v>30</v>
      </c>
      <c r="B119" s="51">
        <v>100000</v>
      </c>
      <c r="C119" s="52">
        <v>50000</v>
      </c>
      <c r="D119" s="53">
        <v>50000</v>
      </c>
      <c r="E119" s="53">
        <v>50000</v>
      </c>
      <c r="F119" s="54">
        <v>50000</v>
      </c>
      <c r="G119" s="4"/>
    </row>
    <row r="120" spans="1:7" ht="13.5" thickBot="1">
      <c r="A120" s="207" t="s">
        <v>30</v>
      </c>
      <c r="B120" s="55">
        <v>44000</v>
      </c>
      <c r="C120" s="56">
        <v>10000</v>
      </c>
      <c r="D120" s="57">
        <v>10000</v>
      </c>
      <c r="E120" s="57">
        <v>10000</v>
      </c>
      <c r="F120" s="58">
        <v>14000</v>
      </c>
      <c r="G120" s="4"/>
    </row>
    <row r="121" spans="1:7" ht="13.5" thickBot="1">
      <c r="A121" s="196" t="s">
        <v>74</v>
      </c>
      <c r="B121" s="43">
        <v>100000</v>
      </c>
      <c r="C121" s="44">
        <v>50000</v>
      </c>
      <c r="D121" s="45">
        <v>50000</v>
      </c>
      <c r="E121" s="45">
        <v>0</v>
      </c>
      <c r="F121" s="46">
        <v>0</v>
      </c>
      <c r="G121" s="4"/>
    </row>
    <row r="122" spans="1:6" ht="13.5" thickBot="1">
      <c r="A122" s="208" t="s">
        <v>75</v>
      </c>
      <c r="B122" s="40">
        <v>100000</v>
      </c>
      <c r="C122" s="41">
        <v>50000</v>
      </c>
      <c r="D122" s="42">
        <v>50000</v>
      </c>
      <c r="E122" s="42">
        <v>0</v>
      </c>
      <c r="F122" s="193">
        <v>0</v>
      </c>
    </row>
    <row r="123" spans="1:6" ht="13.5" thickBot="1">
      <c r="A123" s="200" t="s">
        <v>77</v>
      </c>
      <c r="B123" s="43">
        <v>140000</v>
      </c>
      <c r="C123" s="44">
        <v>30000</v>
      </c>
      <c r="D123" s="45">
        <v>50000</v>
      </c>
      <c r="E123" s="45">
        <v>40000</v>
      </c>
      <c r="F123" s="46">
        <v>20000</v>
      </c>
    </row>
    <row r="124" spans="1:7" ht="13.5" thickBot="1">
      <c r="A124" s="200" t="s">
        <v>77</v>
      </c>
      <c r="B124" s="201">
        <v>140000</v>
      </c>
      <c r="C124" s="202">
        <v>30000</v>
      </c>
      <c r="D124" s="203">
        <v>50000</v>
      </c>
      <c r="E124" s="203">
        <v>40000</v>
      </c>
      <c r="F124" s="204">
        <v>20000</v>
      </c>
      <c r="G124" s="4"/>
    </row>
    <row r="125" spans="1:6" ht="12.75">
      <c r="A125" s="186" t="s">
        <v>20</v>
      </c>
      <c r="B125" s="59">
        <v>50000</v>
      </c>
      <c r="C125" s="60">
        <v>15000</v>
      </c>
      <c r="D125" s="61">
        <v>15000</v>
      </c>
      <c r="E125" s="61">
        <v>10000</v>
      </c>
      <c r="F125" s="62">
        <v>10000</v>
      </c>
    </row>
    <row r="126" spans="1:6" ht="12.75">
      <c r="A126" s="15" t="s">
        <v>21</v>
      </c>
      <c r="B126" s="51">
        <v>25000</v>
      </c>
      <c r="C126" s="52">
        <v>5000</v>
      </c>
      <c r="D126" s="53">
        <v>10000</v>
      </c>
      <c r="E126" s="53">
        <v>5000</v>
      </c>
      <c r="F126" s="54">
        <v>5000</v>
      </c>
    </row>
    <row r="127" spans="1:6" ht="12.75">
      <c r="A127" s="15" t="s">
        <v>22</v>
      </c>
      <c r="B127" s="51">
        <v>20000</v>
      </c>
      <c r="C127" s="52">
        <v>0</v>
      </c>
      <c r="D127" s="53">
        <v>10000</v>
      </c>
      <c r="E127" s="53">
        <v>10000</v>
      </c>
      <c r="F127" s="54">
        <v>0</v>
      </c>
    </row>
    <row r="128" spans="1:6" ht="12.75">
      <c r="A128" s="15" t="s">
        <v>30</v>
      </c>
      <c r="B128" s="51">
        <v>30000</v>
      </c>
      <c r="C128" s="52">
        <v>5000</v>
      </c>
      <c r="D128" s="53">
        <v>10000</v>
      </c>
      <c r="E128" s="53">
        <v>10000</v>
      </c>
      <c r="F128" s="54">
        <v>5000</v>
      </c>
    </row>
    <row r="129" spans="1:6" ht="13.5" thickBot="1">
      <c r="A129" s="20" t="s">
        <v>30</v>
      </c>
      <c r="B129" s="55">
        <v>15000</v>
      </c>
      <c r="C129" s="56">
        <v>5000</v>
      </c>
      <c r="D129" s="57">
        <v>5000</v>
      </c>
      <c r="E129" s="57">
        <v>5000</v>
      </c>
      <c r="F129" s="58">
        <v>0</v>
      </c>
    </row>
    <row r="130" spans="1:7" ht="21" customHeight="1" thickBot="1">
      <c r="A130" s="21" t="s">
        <v>79</v>
      </c>
      <c r="B130" s="43">
        <f>SUM(B40+B63+B71+B75+B78+B102+B107+B123)</f>
        <v>12955500</v>
      </c>
      <c r="C130" s="44">
        <f>SUM(C123+C107+C102+C78+C75+C71+C63+C40)</f>
        <v>2981925</v>
      </c>
      <c r="D130" s="45">
        <f>SUM(D123+D107+D102+D78+D75+D71+D63+D40)</f>
        <v>3716925</v>
      </c>
      <c r="E130" s="45">
        <f>SUM(E123+E107+E102+E78+E75+E71+E63+E40)</f>
        <v>3394725</v>
      </c>
      <c r="F130" s="46">
        <f>SUM(F123+F107+F102+F78+F75+F63+F40)</f>
        <v>3156925</v>
      </c>
      <c r="G130" s="4"/>
    </row>
    <row r="132" ht="12.75">
      <c r="B132" t="s">
        <v>89</v>
      </c>
    </row>
    <row r="133" ht="12.75">
      <c r="A133" s="68" t="s">
        <v>220</v>
      </c>
    </row>
    <row r="135" ht="12.75">
      <c r="B135" s="3"/>
    </row>
    <row r="136" ht="12.75">
      <c r="B136" s="3"/>
    </row>
    <row r="150" spans="1:3" ht="12.75">
      <c r="A150" s="156"/>
      <c r="B150" s="154"/>
      <c r="C150" s="155"/>
    </row>
    <row r="151" spans="1:6" ht="12.75">
      <c r="A151" s="156"/>
      <c r="B151" s="154"/>
      <c r="C151" s="155"/>
      <c r="D151" s="155"/>
      <c r="E151" s="155"/>
      <c r="F151" s="155"/>
    </row>
    <row r="152" spans="1:6" ht="16.5" thickBot="1">
      <c r="A152" s="145"/>
      <c r="B152" s="145"/>
      <c r="C152" s="150"/>
      <c r="D152" s="150"/>
      <c r="E152" s="150"/>
      <c r="F152" s="150" t="s">
        <v>150</v>
      </c>
    </row>
    <row r="153" spans="1:6" ht="12.75">
      <c r="A153" s="6"/>
      <c r="B153" s="33" t="s">
        <v>5</v>
      </c>
      <c r="C153" s="34" t="s">
        <v>82</v>
      </c>
      <c r="D153" s="34"/>
      <c r="E153" s="34"/>
      <c r="F153" s="35"/>
    </row>
    <row r="154" spans="1:6" ht="12.75">
      <c r="A154" s="75" t="s">
        <v>4</v>
      </c>
      <c r="B154" s="36"/>
      <c r="C154" s="37" t="s">
        <v>0</v>
      </c>
      <c r="D154" s="38" t="s">
        <v>1</v>
      </c>
      <c r="E154" s="38" t="s">
        <v>2</v>
      </c>
      <c r="F154" s="39" t="s">
        <v>3</v>
      </c>
    </row>
    <row r="155" spans="1:6" ht="15.75" thickBot="1">
      <c r="A155" s="22"/>
      <c r="B155" s="40"/>
      <c r="C155" s="41"/>
      <c r="D155" s="42"/>
      <c r="E155" s="42"/>
      <c r="F155" s="42"/>
    </row>
    <row r="156" spans="1:6" ht="13.5" thickBot="1">
      <c r="A156" s="14" t="s">
        <v>13</v>
      </c>
      <c r="B156" s="43">
        <v>3280000</v>
      </c>
      <c r="C156" s="44">
        <f>SUM(C157+C160+C173+C175)</f>
        <v>773000</v>
      </c>
      <c r="D156" s="45">
        <f>SUM(D157+D160+D173+D175)</f>
        <v>870300</v>
      </c>
      <c r="E156" s="45">
        <f>SUM(E157+E160+E173+E175)</f>
        <v>778700</v>
      </c>
      <c r="F156" s="46">
        <v>876000</v>
      </c>
    </row>
    <row r="157" spans="1:6" ht="12.75">
      <c r="A157" s="15" t="s">
        <v>88</v>
      </c>
      <c r="B157" s="47">
        <v>523000</v>
      </c>
      <c r="C157" s="48">
        <v>111500</v>
      </c>
      <c r="D157" s="49">
        <v>188500</v>
      </c>
      <c r="E157" s="49">
        <v>111500</v>
      </c>
      <c r="F157" s="50">
        <v>111500</v>
      </c>
    </row>
    <row r="158" spans="1:6" ht="12.75">
      <c r="A158" s="15" t="s">
        <v>14</v>
      </c>
      <c r="B158" s="51">
        <v>415000</v>
      </c>
      <c r="C158" s="52">
        <v>88500</v>
      </c>
      <c r="D158" s="53">
        <v>149500</v>
      </c>
      <c r="E158" s="53">
        <v>88500</v>
      </c>
      <c r="F158" s="54">
        <v>88500</v>
      </c>
    </row>
    <row r="159" spans="1:6" ht="13.5" thickBot="1">
      <c r="A159" s="15" t="s">
        <v>15</v>
      </c>
      <c r="B159" s="55">
        <v>108000</v>
      </c>
      <c r="C159" s="56">
        <v>23000</v>
      </c>
      <c r="D159" s="57">
        <v>39000</v>
      </c>
      <c r="E159" s="57">
        <v>23000</v>
      </c>
      <c r="F159" s="58">
        <v>23000</v>
      </c>
    </row>
    <row r="160" spans="1:9" ht="13.5" thickBot="1">
      <c r="A160" s="16" t="s">
        <v>16</v>
      </c>
      <c r="B160" s="43">
        <v>2642000</v>
      </c>
      <c r="C160" s="44">
        <v>634000</v>
      </c>
      <c r="D160" s="45">
        <v>654300</v>
      </c>
      <c r="E160" s="45">
        <v>634700</v>
      </c>
      <c r="F160" s="46">
        <v>719000</v>
      </c>
      <c r="G160" s="3"/>
      <c r="I160" s="3"/>
    </row>
    <row r="161" spans="1:8" ht="12.75">
      <c r="A161" s="15" t="s">
        <v>14</v>
      </c>
      <c r="B161" s="59">
        <v>1356000</v>
      </c>
      <c r="C161" s="60">
        <v>300000</v>
      </c>
      <c r="D161" s="61">
        <v>370000</v>
      </c>
      <c r="E161" s="61">
        <v>370000</v>
      </c>
      <c r="F161" s="62">
        <v>316000</v>
      </c>
      <c r="G161" s="4"/>
      <c r="H161" s="3"/>
    </row>
    <row r="162" spans="1:8" ht="12.75">
      <c r="A162" s="15" t="s">
        <v>15</v>
      </c>
      <c r="B162" s="51">
        <v>355000</v>
      </c>
      <c r="C162" s="52">
        <v>79000</v>
      </c>
      <c r="D162" s="53">
        <v>97000</v>
      </c>
      <c r="E162" s="53">
        <v>97000</v>
      </c>
      <c r="F162" s="54">
        <v>82000</v>
      </c>
      <c r="G162" s="4"/>
      <c r="H162" s="3"/>
    </row>
    <row r="163" spans="1:8" ht="12.75">
      <c r="A163" s="15" t="s">
        <v>17</v>
      </c>
      <c r="B163" s="51">
        <v>36000</v>
      </c>
      <c r="C163" s="52">
        <v>10000</v>
      </c>
      <c r="D163" s="53">
        <v>8000</v>
      </c>
      <c r="E163" s="53">
        <v>8000</v>
      </c>
      <c r="F163" s="54">
        <v>10000</v>
      </c>
      <c r="G163" s="4"/>
      <c r="H163" s="3"/>
    </row>
    <row r="164" spans="1:8" ht="12.75">
      <c r="A164" s="15" t="s">
        <v>208</v>
      </c>
      <c r="B164" s="51">
        <v>360000</v>
      </c>
      <c r="C164" s="52">
        <v>130000</v>
      </c>
      <c r="D164" s="53">
        <v>49000</v>
      </c>
      <c r="E164" s="53">
        <v>49000</v>
      </c>
      <c r="F164" s="54">
        <v>132000</v>
      </c>
      <c r="G164" s="177"/>
      <c r="H164" s="3"/>
    </row>
    <row r="165" spans="1:8" ht="12.75">
      <c r="A165" s="15" t="s">
        <v>19</v>
      </c>
      <c r="B165" s="51">
        <v>40000</v>
      </c>
      <c r="C165" s="52">
        <v>10000</v>
      </c>
      <c r="D165" s="53">
        <v>10000</v>
      </c>
      <c r="E165" s="53">
        <v>10000</v>
      </c>
      <c r="F165" s="54">
        <v>10000</v>
      </c>
      <c r="G165" s="4"/>
      <c r="H165" s="3"/>
    </row>
    <row r="166" spans="1:7" ht="12.75">
      <c r="A166" s="15" t="s">
        <v>20</v>
      </c>
      <c r="B166" s="51">
        <v>170000</v>
      </c>
      <c r="C166" s="52">
        <v>40000</v>
      </c>
      <c r="D166" s="53">
        <v>30000</v>
      </c>
      <c r="E166" s="53">
        <v>30000</v>
      </c>
      <c r="F166" s="54">
        <v>70000</v>
      </c>
      <c r="G166" s="4"/>
    </row>
    <row r="167" spans="1:6" ht="12.75">
      <c r="A167" s="15" t="s">
        <v>21</v>
      </c>
      <c r="B167" s="51">
        <v>20000</v>
      </c>
      <c r="C167" s="52">
        <v>5000</v>
      </c>
      <c r="D167" s="53">
        <v>5000</v>
      </c>
      <c r="E167" s="53">
        <v>5000</v>
      </c>
      <c r="F167" s="54">
        <v>5000</v>
      </c>
    </row>
    <row r="168" spans="1:6" ht="12.75">
      <c r="A168" s="15" t="s">
        <v>22</v>
      </c>
      <c r="B168" s="51">
        <v>95000</v>
      </c>
      <c r="C168" s="52">
        <v>20000</v>
      </c>
      <c r="D168" s="53">
        <v>30000</v>
      </c>
      <c r="E168" s="53">
        <v>20000</v>
      </c>
      <c r="F168" s="54">
        <v>25000</v>
      </c>
    </row>
    <row r="169" spans="1:6" ht="12.75">
      <c r="A169" s="15" t="s">
        <v>22</v>
      </c>
      <c r="B169" s="51">
        <v>8300</v>
      </c>
      <c r="C169" s="52">
        <v>0</v>
      </c>
      <c r="D169" s="53">
        <v>8300</v>
      </c>
      <c r="E169" s="53">
        <v>0</v>
      </c>
      <c r="F169" s="54">
        <v>0</v>
      </c>
    </row>
    <row r="170" spans="1:6" ht="12.75">
      <c r="A170" s="15" t="s">
        <v>30</v>
      </c>
      <c r="B170" s="51">
        <v>2000</v>
      </c>
      <c r="C170" s="52">
        <v>0</v>
      </c>
      <c r="D170" s="53">
        <v>2000</v>
      </c>
      <c r="E170" s="53">
        <v>0</v>
      </c>
      <c r="F170" s="54">
        <v>0</v>
      </c>
    </row>
    <row r="171" spans="1:6" ht="12.75">
      <c r="A171" s="15" t="s">
        <v>30</v>
      </c>
      <c r="B171" s="51">
        <v>165000</v>
      </c>
      <c r="C171" s="52">
        <v>30000</v>
      </c>
      <c r="D171" s="53">
        <v>40000</v>
      </c>
      <c r="E171" s="53">
        <v>40000</v>
      </c>
      <c r="F171" s="54">
        <v>55000</v>
      </c>
    </row>
    <row r="172" spans="1:6" ht="12.75">
      <c r="A172" s="15" t="s">
        <v>30</v>
      </c>
      <c r="B172" s="51">
        <v>34700</v>
      </c>
      <c r="C172" s="52">
        <v>10000</v>
      </c>
      <c r="D172" s="53">
        <v>5000</v>
      </c>
      <c r="E172" s="53">
        <v>5700</v>
      </c>
      <c r="F172" s="54">
        <v>14000</v>
      </c>
    </row>
    <row r="173" spans="1:6" ht="12.75">
      <c r="A173" s="16" t="s">
        <v>23</v>
      </c>
      <c r="B173" s="63">
        <v>10000</v>
      </c>
      <c r="C173" s="64">
        <v>2500</v>
      </c>
      <c r="D173" s="65">
        <v>2500</v>
      </c>
      <c r="E173" s="65">
        <v>2500</v>
      </c>
      <c r="F173" s="66">
        <v>2500</v>
      </c>
    </row>
    <row r="174" spans="1:6" ht="12.75">
      <c r="A174" s="15" t="s">
        <v>21</v>
      </c>
      <c r="B174" s="51">
        <v>10000</v>
      </c>
      <c r="C174" s="52">
        <v>2500</v>
      </c>
      <c r="D174" s="53">
        <v>2500</v>
      </c>
      <c r="E174" s="53">
        <v>2500</v>
      </c>
      <c r="F174" s="54">
        <v>2500</v>
      </c>
    </row>
    <row r="175" spans="1:6" ht="12.75">
      <c r="A175" s="31" t="s">
        <v>80</v>
      </c>
      <c r="B175" s="63">
        <v>105000</v>
      </c>
      <c r="C175" s="64">
        <v>25000</v>
      </c>
      <c r="D175" s="65">
        <v>25000</v>
      </c>
      <c r="E175" s="65">
        <v>30000</v>
      </c>
      <c r="F175" s="66">
        <v>25000</v>
      </c>
    </row>
    <row r="176" spans="1:6" ht="12.75">
      <c r="A176" s="13" t="s">
        <v>24</v>
      </c>
      <c r="B176" s="51">
        <v>100000</v>
      </c>
      <c r="C176" s="52">
        <v>25000</v>
      </c>
      <c r="D176" s="53">
        <v>25000</v>
      </c>
      <c r="E176" s="53">
        <v>25000</v>
      </c>
      <c r="F176" s="54">
        <v>25000</v>
      </c>
    </row>
    <row r="177" spans="1:6" ht="13.5" thickBot="1">
      <c r="A177" s="13" t="s">
        <v>21</v>
      </c>
      <c r="B177" s="55">
        <v>5000</v>
      </c>
      <c r="C177" s="56">
        <v>0</v>
      </c>
      <c r="D177" s="57">
        <v>0</v>
      </c>
      <c r="E177" s="57">
        <v>5000</v>
      </c>
      <c r="F177" s="58">
        <v>0</v>
      </c>
    </row>
    <row r="178" spans="1:6" ht="13.5" thickBot="1">
      <c r="A178" s="12" t="s">
        <v>27</v>
      </c>
      <c r="B178" s="43">
        <v>140700</v>
      </c>
      <c r="C178" s="44">
        <v>32600</v>
      </c>
      <c r="D178" s="45">
        <v>37600</v>
      </c>
      <c r="E178" s="45">
        <v>37600</v>
      </c>
      <c r="F178" s="46">
        <v>32900</v>
      </c>
    </row>
    <row r="179" spans="1:6" ht="12.75">
      <c r="A179" s="12" t="s">
        <v>29</v>
      </c>
      <c r="B179" s="59">
        <v>140700</v>
      </c>
      <c r="C179" s="60">
        <v>32600</v>
      </c>
      <c r="D179" s="61">
        <v>37600</v>
      </c>
      <c r="E179" s="61">
        <v>37600</v>
      </c>
      <c r="F179" s="62">
        <v>32900</v>
      </c>
    </row>
    <row r="180" spans="1:6" ht="12.75">
      <c r="A180" s="13" t="s">
        <v>14</v>
      </c>
      <c r="B180" s="51">
        <v>95600</v>
      </c>
      <c r="C180" s="52">
        <v>23900</v>
      </c>
      <c r="D180" s="53">
        <v>23900</v>
      </c>
      <c r="E180" s="53">
        <v>23900</v>
      </c>
      <c r="F180" s="54">
        <v>23900</v>
      </c>
    </row>
    <row r="181" spans="1:6" ht="12.75">
      <c r="A181" s="13" t="s">
        <v>15</v>
      </c>
      <c r="B181" s="51">
        <v>25000</v>
      </c>
      <c r="C181" s="52">
        <v>6200</v>
      </c>
      <c r="D181" s="53">
        <v>6200</v>
      </c>
      <c r="E181" s="53">
        <v>6200</v>
      </c>
      <c r="F181" s="54">
        <v>6400</v>
      </c>
    </row>
    <row r="182" spans="1:6" ht="12.75">
      <c r="A182" s="13" t="s">
        <v>22</v>
      </c>
      <c r="B182" s="51">
        <v>10000</v>
      </c>
      <c r="C182" s="52">
        <v>0</v>
      </c>
      <c r="D182" s="53">
        <v>5000</v>
      </c>
      <c r="E182" s="53">
        <v>5000</v>
      </c>
      <c r="F182" s="54">
        <v>0</v>
      </c>
    </row>
    <row r="183" spans="1:6" ht="12.75">
      <c r="A183" s="13" t="s">
        <v>30</v>
      </c>
      <c r="B183" s="51">
        <v>4000</v>
      </c>
      <c r="C183" s="52">
        <v>1000</v>
      </c>
      <c r="D183" s="53">
        <v>1000</v>
      </c>
      <c r="E183" s="53">
        <v>1000</v>
      </c>
      <c r="F183" s="54">
        <v>1000</v>
      </c>
    </row>
    <row r="184" spans="1:6" ht="12.75">
      <c r="A184" s="13" t="s">
        <v>30</v>
      </c>
      <c r="B184" s="51">
        <v>6100</v>
      </c>
      <c r="C184" s="52">
        <v>1500</v>
      </c>
      <c r="D184" s="53">
        <v>1500</v>
      </c>
      <c r="E184" s="53">
        <v>1500</v>
      </c>
      <c r="F184" s="54">
        <v>1600</v>
      </c>
    </row>
    <row r="185" spans="1:6" ht="12.75">
      <c r="A185" s="1"/>
      <c r="B185" s="176"/>
      <c r="C185" s="176"/>
      <c r="D185" s="176"/>
      <c r="E185" s="176"/>
      <c r="F185" s="176"/>
    </row>
    <row r="186" spans="1:6" ht="12.75">
      <c r="A186" s="179" t="s">
        <v>214</v>
      </c>
      <c r="B186" s="176"/>
      <c r="C186" s="176"/>
      <c r="D186" s="176"/>
      <c r="E186" s="181" t="s">
        <v>211</v>
      </c>
      <c r="F186" s="176"/>
    </row>
    <row r="187" spans="1:6" ht="12.75">
      <c r="A187" s="179" t="s">
        <v>215</v>
      </c>
      <c r="B187" s="176"/>
      <c r="C187" s="176"/>
      <c r="D187" s="176"/>
      <c r="E187" s="181" t="s">
        <v>213</v>
      </c>
      <c r="F187" s="176"/>
    </row>
    <row r="190" spans="1:6" ht="13.5" thickBot="1">
      <c r="A190" s="68" t="s">
        <v>234</v>
      </c>
      <c r="F190" t="s">
        <v>209</v>
      </c>
    </row>
    <row r="191" spans="1:6" ht="12.75">
      <c r="A191" s="6"/>
      <c r="B191" s="33" t="s">
        <v>5</v>
      </c>
      <c r="C191" s="34" t="s">
        <v>82</v>
      </c>
      <c r="D191" s="34"/>
      <c r="E191" s="34"/>
      <c r="F191" s="35"/>
    </row>
    <row r="192" spans="1:6" ht="12.75">
      <c r="A192" s="75" t="s">
        <v>4</v>
      </c>
      <c r="B192" s="36"/>
      <c r="C192" s="37" t="s">
        <v>0</v>
      </c>
      <c r="D192" s="38" t="s">
        <v>1</v>
      </c>
      <c r="E192" s="38" t="s">
        <v>2</v>
      </c>
      <c r="F192" s="39" t="s">
        <v>3</v>
      </c>
    </row>
    <row r="193" spans="1:6" ht="15.75" thickBot="1">
      <c r="A193" s="22"/>
      <c r="B193" s="40"/>
      <c r="C193" s="41"/>
      <c r="D193" s="42"/>
      <c r="E193" s="42"/>
      <c r="F193" s="42"/>
    </row>
    <row r="194" spans="1:7" ht="12.75">
      <c r="A194" s="12" t="s">
        <v>72</v>
      </c>
      <c r="B194" s="63">
        <v>2371200</v>
      </c>
      <c r="C194" s="64">
        <f>SUM(C195+C196+C197+C198+C199+C200+C201+C202+C203+C204+C205+C206)</f>
        <v>679600</v>
      </c>
      <c r="D194" s="65">
        <v>608400</v>
      </c>
      <c r="E194" s="65">
        <v>608400</v>
      </c>
      <c r="F194" s="66">
        <f>SUM(F195+F196+F197+F198+F199+F200+F201+F202+F203+F204+F205+F206)</f>
        <v>653600</v>
      </c>
      <c r="G194" s="4"/>
    </row>
    <row r="195" spans="1:7" ht="12.75">
      <c r="A195" s="18" t="s">
        <v>14</v>
      </c>
      <c r="B195" s="51">
        <v>933000</v>
      </c>
      <c r="C195" s="52">
        <v>233000</v>
      </c>
      <c r="D195" s="53">
        <v>233000</v>
      </c>
      <c r="E195" s="53">
        <v>233000</v>
      </c>
      <c r="F195" s="54">
        <v>234000</v>
      </c>
      <c r="G195" s="4"/>
    </row>
    <row r="196" spans="1:7" ht="12.75">
      <c r="A196" s="18" t="s">
        <v>15</v>
      </c>
      <c r="B196" s="51">
        <v>244000</v>
      </c>
      <c r="C196" s="52">
        <v>61000</v>
      </c>
      <c r="D196" s="53">
        <v>61000</v>
      </c>
      <c r="E196" s="53">
        <v>61000</v>
      </c>
      <c r="F196" s="54">
        <v>61000</v>
      </c>
      <c r="G196" s="4"/>
    </row>
    <row r="197" spans="1:7" ht="12.75">
      <c r="A197" s="18" t="s">
        <v>17</v>
      </c>
      <c r="B197" s="51">
        <v>36000</v>
      </c>
      <c r="C197" s="52">
        <v>9000</v>
      </c>
      <c r="D197" s="53">
        <v>9000</v>
      </c>
      <c r="E197" s="53">
        <v>9000</v>
      </c>
      <c r="F197" s="54">
        <v>9000</v>
      </c>
      <c r="G197" s="4"/>
    </row>
    <row r="198" spans="1:7" ht="12.75">
      <c r="A198" s="18" t="s">
        <v>18</v>
      </c>
      <c r="B198" s="51">
        <v>273000</v>
      </c>
      <c r="C198" s="52">
        <v>80000</v>
      </c>
      <c r="D198" s="53">
        <v>60000</v>
      </c>
      <c r="E198" s="53">
        <v>60000</v>
      </c>
      <c r="F198" s="54">
        <v>73000</v>
      </c>
      <c r="G198" s="4"/>
    </row>
    <row r="199" spans="1:7" ht="12.75">
      <c r="A199" s="18" t="s">
        <v>208</v>
      </c>
      <c r="B199" s="51">
        <v>170000</v>
      </c>
      <c r="C199" s="52">
        <v>81600</v>
      </c>
      <c r="D199" s="53">
        <v>20400</v>
      </c>
      <c r="E199" s="53">
        <v>20400</v>
      </c>
      <c r="F199" s="54">
        <v>47600</v>
      </c>
      <c r="G199" s="4"/>
    </row>
    <row r="200" spans="1:7" ht="12.75">
      <c r="A200" s="18" t="s">
        <v>18</v>
      </c>
      <c r="B200" s="51">
        <v>80000</v>
      </c>
      <c r="C200" s="52">
        <v>20000</v>
      </c>
      <c r="D200" s="53">
        <v>20000</v>
      </c>
      <c r="E200" s="53">
        <v>20000</v>
      </c>
      <c r="F200" s="54">
        <v>20000</v>
      </c>
      <c r="G200" s="4"/>
    </row>
    <row r="201" spans="1:7" ht="12.75">
      <c r="A201" s="18" t="s">
        <v>19</v>
      </c>
      <c r="B201" s="51">
        <v>200000</v>
      </c>
      <c r="C201" s="52">
        <v>50000</v>
      </c>
      <c r="D201" s="53">
        <v>50000</v>
      </c>
      <c r="E201" s="53">
        <v>50000</v>
      </c>
      <c r="F201" s="54">
        <v>50000</v>
      </c>
      <c r="G201" s="4"/>
    </row>
    <row r="202" spans="1:7" ht="12.75">
      <c r="A202" s="18" t="s">
        <v>20</v>
      </c>
      <c r="B202" s="51">
        <v>200000</v>
      </c>
      <c r="C202" s="52">
        <v>50000</v>
      </c>
      <c r="D202" s="53">
        <v>50000</v>
      </c>
      <c r="E202" s="53">
        <v>50000</v>
      </c>
      <c r="F202" s="54">
        <v>50000</v>
      </c>
      <c r="G202" s="4"/>
    </row>
    <row r="203" spans="1:7" ht="12.75">
      <c r="A203" s="18" t="s">
        <v>21</v>
      </c>
      <c r="B203" s="51">
        <v>150000</v>
      </c>
      <c r="C203" s="52">
        <v>30000</v>
      </c>
      <c r="D203" s="53">
        <v>40000</v>
      </c>
      <c r="E203" s="53">
        <v>40000</v>
      </c>
      <c r="F203" s="54">
        <v>40000</v>
      </c>
      <c r="G203" s="4"/>
    </row>
    <row r="204" spans="1:7" ht="12.75">
      <c r="A204" s="18" t="s">
        <v>22</v>
      </c>
      <c r="B204" s="51">
        <v>200000</v>
      </c>
      <c r="C204" s="52">
        <v>5000</v>
      </c>
      <c r="D204" s="53">
        <v>5000</v>
      </c>
      <c r="E204" s="53">
        <v>5000</v>
      </c>
      <c r="F204" s="54">
        <v>5000</v>
      </c>
      <c r="G204" s="4"/>
    </row>
    <row r="205" spans="1:7" ht="12.75">
      <c r="A205" s="18" t="s">
        <v>30</v>
      </c>
      <c r="B205" s="51">
        <v>200000</v>
      </c>
      <c r="C205" s="52">
        <v>50000</v>
      </c>
      <c r="D205" s="53">
        <v>50000</v>
      </c>
      <c r="E205" s="53">
        <v>50000</v>
      </c>
      <c r="F205" s="54">
        <v>50000</v>
      </c>
      <c r="G205" s="4"/>
    </row>
    <row r="206" spans="1:7" ht="12.75">
      <c r="A206" s="18" t="s">
        <v>30</v>
      </c>
      <c r="B206" s="51">
        <v>44000</v>
      </c>
      <c r="C206" s="52">
        <v>10000</v>
      </c>
      <c r="D206" s="53">
        <v>10000</v>
      </c>
      <c r="E206" s="53">
        <v>10000</v>
      </c>
      <c r="F206" s="54">
        <v>14000</v>
      </c>
      <c r="G206" s="4"/>
    </row>
    <row r="207" spans="3:8" ht="12.75">
      <c r="C207" s="4"/>
      <c r="D207" s="4"/>
      <c r="E207" s="4"/>
      <c r="F207" s="4"/>
      <c r="G207" s="4"/>
      <c r="H207" s="3"/>
    </row>
    <row r="208" spans="1:6" ht="12.75">
      <c r="A208" s="178" t="s">
        <v>210</v>
      </c>
      <c r="C208" s="180"/>
      <c r="D208" s="180"/>
      <c r="E208" s="68" t="s">
        <v>211</v>
      </c>
      <c r="F208" s="3"/>
    </row>
    <row r="210" spans="1:5" ht="12.75">
      <c r="A210" s="68" t="s">
        <v>212</v>
      </c>
      <c r="E210" s="68" t="s">
        <v>213</v>
      </c>
    </row>
  </sheetData>
  <sheetProtection/>
  <printOptions/>
  <pageMargins left="0" right="0" top="0.5905511811023623" bottom="0.5905511811023623" header="0.5118110236220472" footer="0.5118110236220472"/>
  <pageSetup horizontalDpi="600" verticalDpi="600" orientation="landscape" paperSize="9" scale="97" r:id="rId1"/>
  <rowBreaks count="3" manualBreakCount="3">
    <brk id="106" max="7" man="1"/>
    <brk id="146" max="7" man="1"/>
    <brk id="187" max="7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38.140625" style="0" customWidth="1"/>
    <col min="2" max="2" width="9.421875" style="0" customWidth="1"/>
    <col min="3" max="3" width="34.140625" style="0" customWidth="1"/>
    <col min="4" max="5" width="15.57421875" style="0" customWidth="1"/>
    <col min="6" max="6" width="15.421875" style="0" customWidth="1"/>
    <col min="7" max="7" width="14.7109375" style="0" customWidth="1"/>
    <col min="9" max="9" width="11.7109375" style="0" bestFit="1" customWidth="1"/>
  </cols>
  <sheetData>
    <row r="1" spans="1:6" ht="44.25" customHeight="1" thickBot="1">
      <c r="A1" s="222" t="s">
        <v>261</v>
      </c>
      <c r="B1" s="223"/>
      <c r="C1" s="223"/>
      <c r="D1" s="223"/>
      <c r="E1" s="223"/>
      <c r="F1" s="223"/>
    </row>
    <row r="2" ht="13.5" hidden="1" thickBot="1"/>
    <row r="3" spans="1:6" ht="13.5" thickBot="1">
      <c r="A3" s="6"/>
      <c r="B3" s="26"/>
      <c r="C3" s="24" t="s">
        <v>86</v>
      </c>
      <c r="D3" s="33"/>
      <c r="E3" s="33"/>
      <c r="F3" s="33"/>
    </row>
    <row r="4" spans="1:6" ht="12.75">
      <c r="A4" s="75" t="s">
        <v>4</v>
      </c>
      <c r="B4" s="27" t="s">
        <v>84</v>
      </c>
      <c r="C4" s="25" t="s">
        <v>87</v>
      </c>
      <c r="D4" s="36" t="s">
        <v>243</v>
      </c>
      <c r="E4" s="36" t="s">
        <v>240</v>
      </c>
      <c r="F4" s="36" t="s">
        <v>242</v>
      </c>
    </row>
    <row r="5" spans="1:6" ht="15.75" thickBot="1">
      <c r="A5" s="22"/>
      <c r="B5" s="28" t="s">
        <v>85</v>
      </c>
      <c r="C5" s="23"/>
      <c r="D5" s="40"/>
      <c r="E5" s="40"/>
      <c r="F5" s="40"/>
    </row>
    <row r="6" spans="2:6" s="219" customFormat="1" ht="2.25" customHeight="1" thickBot="1">
      <c r="B6" s="220"/>
      <c r="C6" s="220"/>
      <c r="D6" s="220"/>
      <c r="E6" s="220"/>
      <c r="F6" s="220"/>
    </row>
    <row r="7" spans="1:6" ht="13.5" thickBot="1">
      <c r="A7" s="196" t="s">
        <v>91</v>
      </c>
      <c r="B7" s="192"/>
      <c r="C7" s="189" t="s">
        <v>69</v>
      </c>
      <c r="D7" s="217">
        <v>3479259</v>
      </c>
      <c r="E7" s="217">
        <v>272036</v>
      </c>
      <c r="F7" s="217">
        <v>199514</v>
      </c>
    </row>
    <row r="8" spans="1:6" ht="12.75">
      <c r="A8" s="198" t="s">
        <v>72</v>
      </c>
      <c r="B8" s="163"/>
      <c r="C8" s="199" t="s">
        <v>71</v>
      </c>
      <c r="D8" s="47">
        <v>3479259</v>
      </c>
      <c r="E8" s="47">
        <v>272036</v>
      </c>
      <c r="F8" s="47">
        <v>199514</v>
      </c>
    </row>
    <row r="9" spans="1:6" ht="12.75">
      <c r="A9" s="18" t="s">
        <v>14</v>
      </c>
      <c r="B9" s="30">
        <v>946</v>
      </c>
      <c r="C9" s="9" t="s">
        <v>245</v>
      </c>
      <c r="D9" s="51">
        <v>937500</v>
      </c>
      <c r="E9" s="51">
        <v>81500</v>
      </c>
      <c r="F9" s="51">
        <v>65300</v>
      </c>
    </row>
    <row r="10" spans="1:6" ht="12.75">
      <c r="A10" s="18" t="s">
        <v>14</v>
      </c>
      <c r="B10" s="30">
        <v>946</v>
      </c>
      <c r="C10" s="9" t="s">
        <v>246</v>
      </c>
      <c r="D10" s="51"/>
      <c r="E10" s="51">
        <v>74877</v>
      </c>
      <c r="F10" s="51">
        <v>2355</v>
      </c>
    </row>
    <row r="11" spans="1:6" ht="12.75">
      <c r="A11" s="18" t="s">
        <v>14</v>
      </c>
      <c r="B11" s="30">
        <v>946</v>
      </c>
      <c r="C11" s="9" t="s">
        <v>247</v>
      </c>
      <c r="D11" s="51">
        <v>962500</v>
      </c>
      <c r="E11" s="51"/>
      <c r="F11" s="51"/>
    </row>
    <row r="12" spans="1:6" ht="12.75">
      <c r="A12" s="18" t="s">
        <v>15</v>
      </c>
      <c r="B12" s="30">
        <v>946</v>
      </c>
      <c r="C12" s="9" t="s">
        <v>248</v>
      </c>
      <c r="D12" s="51">
        <v>283159</v>
      </c>
      <c r="E12" s="51">
        <v>89259</v>
      </c>
      <c r="F12" s="51">
        <v>105459</v>
      </c>
    </row>
    <row r="13" spans="1:6" ht="12.75">
      <c r="A13" s="18" t="s">
        <v>15</v>
      </c>
      <c r="B13" s="30">
        <v>946</v>
      </c>
      <c r="C13" s="9" t="s">
        <v>249</v>
      </c>
      <c r="D13" s="51">
        <v>290700</v>
      </c>
      <c r="E13" s="51"/>
      <c r="F13" s="51"/>
    </row>
    <row r="14" spans="1:6" ht="12.75">
      <c r="A14" s="18" t="s">
        <v>17</v>
      </c>
      <c r="B14" s="30">
        <v>946</v>
      </c>
      <c r="C14" s="9" t="s">
        <v>250</v>
      </c>
      <c r="D14" s="51">
        <v>36300</v>
      </c>
      <c r="E14" s="51"/>
      <c r="F14" s="51"/>
    </row>
    <row r="15" spans="1:6" ht="12.75">
      <c r="A15" s="18" t="s">
        <v>224</v>
      </c>
      <c r="B15" s="30">
        <v>946</v>
      </c>
      <c r="C15" s="9" t="s">
        <v>251</v>
      </c>
      <c r="D15" s="51">
        <v>700000</v>
      </c>
      <c r="E15" s="51"/>
      <c r="F15" s="51"/>
    </row>
    <row r="16" spans="1:6" ht="12.75">
      <c r="A16" s="18" t="s">
        <v>225</v>
      </c>
      <c r="B16" s="30">
        <v>946</v>
      </c>
      <c r="C16" s="9" t="s">
        <v>252</v>
      </c>
      <c r="D16" s="51"/>
      <c r="E16" s="51"/>
      <c r="F16" s="51"/>
    </row>
    <row r="17" spans="1:6" ht="12.75">
      <c r="A17" s="18" t="s">
        <v>19</v>
      </c>
      <c r="B17" s="30">
        <v>946</v>
      </c>
      <c r="C17" s="9" t="s">
        <v>253</v>
      </c>
      <c r="D17" s="51">
        <v>26400</v>
      </c>
      <c r="E17" s="51">
        <v>26400</v>
      </c>
      <c r="F17" s="51">
        <v>26400</v>
      </c>
    </row>
    <row r="18" spans="1:6" ht="12.75">
      <c r="A18" s="18" t="s">
        <v>19</v>
      </c>
      <c r="B18" s="30">
        <v>946</v>
      </c>
      <c r="C18" s="9" t="s">
        <v>254</v>
      </c>
      <c r="D18" s="51">
        <v>100000</v>
      </c>
      <c r="E18" s="51"/>
      <c r="F18" s="51"/>
    </row>
    <row r="19" spans="1:6" ht="12.75">
      <c r="A19" s="18" t="s">
        <v>20</v>
      </c>
      <c r="B19" s="30">
        <v>946</v>
      </c>
      <c r="C19" s="9" t="s">
        <v>255</v>
      </c>
      <c r="D19" s="51"/>
      <c r="E19" s="51"/>
      <c r="F19" s="51"/>
    </row>
    <row r="20" spans="1:6" ht="12.75">
      <c r="A20" s="18" t="s">
        <v>20</v>
      </c>
      <c r="B20" s="30">
        <v>946</v>
      </c>
      <c r="C20" s="9" t="s">
        <v>256</v>
      </c>
      <c r="D20" s="51">
        <v>100000</v>
      </c>
      <c r="E20" s="51"/>
      <c r="F20" s="51"/>
    </row>
    <row r="21" spans="1:6" ht="12.75">
      <c r="A21" s="18" t="s">
        <v>21</v>
      </c>
      <c r="B21" s="30">
        <v>946</v>
      </c>
      <c r="C21" s="9" t="s">
        <v>257</v>
      </c>
      <c r="D21" s="51">
        <v>15000</v>
      </c>
      <c r="E21" s="51"/>
      <c r="F21" s="51"/>
    </row>
    <row r="22" spans="1:6" ht="12.75">
      <c r="A22" s="18" t="s">
        <v>22</v>
      </c>
      <c r="B22" s="30">
        <v>946</v>
      </c>
      <c r="C22" s="9" t="s">
        <v>258</v>
      </c>
      <c r="D22" s="51"/>
      <c r="E22" s="51"/>
      <c r="F22" s="51"/>
    </row>
    <row r="23" spans="1:6" ht="12.75">
      <c r="A23" s="207" t="s">
        <v>30</v>
      </c>
      <c r="B23" s="190">
        <v>946</v>
      </c>
      <c r="C23" s="191" t="s">
        <v>259</v>
      </c>
      <c r="D23" s="55">
        <v>24000</v>
      </c>
      <c r="E23" s="55"/>
      <c r="F23" s="55"/>
    </row>
    <row r="24" spans="1:6" ht="13.5" thickBot="1">
      <c r="A24" s="20" t="s">
        <v>114</v>
      </c>
      <c r="B24" s="190">
        <v>946</v>
      </c>
      <c r="C24" s="191" t="s">
        <v>260</v>
      </c>
      <c r="D24" s="55">
        <v>3700</v>
      </c>
      <c r="E24" s="55"/>
      <c r="F24" s="55"/>
    </row>
    <row r="25" spans="1:6" ht="13.5" thickBot="1">
      <c r="A25" s="12" t="s">
        <v>244</v>
      </c>
      <c r="B25" s="21"/>
      <c r="C25" s="21"/>
      <c r="D25" s="218">
        <f>SUM(D9:D24)</f>
        <v>3479259</v>
      </c>
      <c r="E25" s="218">
        <f>SUM(E9:E24)</f>
        <v>272036</v>
      </c>
      <c r="F25" s="218">
        <f>SUM(F9:F24)</f>
        <v>199514</v>
      </c>
    </row>
    <row r="26" spans="1:4" ht="12.75">
      <c r="A26" s="215"/>
      <c r="D26" s="215"/>
    </row>
    <row r="27" spans="1:4" ht="12.75">
      <c r="A27" s="215"/>
      <c r="D27" s="215"/>
    </row>
    <row r="28" spans="4:6" ht="12.75">
      <c r="D28" s="210"/>
      <c r="E28" s="210"/>
      <c r="F28" s="210"/>
    </row>
    <row r="29" ht="79.5" customHeight="1"/>
    <row r="30" spans="1:5" ht="32.25" customHeight="1">
      <c r="A30" s="216" t="s">
        <v>230</v>
      </c>
      <c r="E30" s="216" t="s">
        <v>239</v>
      </c>
    </row>
    <row r="32" spans="1:5" ht="18">
      <c r="A32" s="216" t="s">
        <v>232</v>
      </c>
      <c r="E32" s="216" t="s">
        <v>241</v>
      </c>
    </row>
  </sheetData>
  <sheetProtection/>
  <mergeCells count="2">
    <mergeCell ref="A1:F1"/>
    <mergeCell ref="A6:IV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28125" style="0" customWidth="1"/>
    <col min="3" max="3" width="33.28125" style="0" customWidth="1"/>
    <col min="4" max="4" width="11.140625" style="0" customWidth="1"/>
    <col min="5" max="5" width="10.8515625" style="0" customWidth="1"/>
    <col min="6" max="6" width="11.57421875" style="0" customWidth="1"/>
  </cols>
  <sheetData>
    <row r="2" spans="1:6" ht="12.75">
      <c r="A2" s="221" t="s">
        <v>235</v>
      </c>
      <c r="B2" s="221"/>
      <c r="C2" s="221"/>
      <c r="D2" s="221"/>
      <c r="E2" s="221"/>
      <c r="F2" s="221"/>
    </row>
    <row r="3" spans="1:6" ht="12.75" customHeight="1">
      <c r="A3" s="221"/>
      <c r="B3" s="221"/>
      <c r="C3" s="221"/>
      <c r="D3" s="221"/>
      <c r="E3" s="221"/>
      <c r="F3" s="221"/>
    </row>
    <row r="4" spans="1:6" ht="12.75" customHeight="1">
      <c r="A4" s="221"/>
      <c r="B4" s="221"/>
      <c r="C4" s="221"/>
      <c r="D4" s="221"/>
      <c r="E4" s="221"/>
      <c r="F4" s="221"/>
    </row>
    <row r="5" ht="13.5" thickBot="1"/>
    <row r="6" spans="1:6" ht="13.5" thickBot="1">
      <c r="A6" s="6"/>
      <c r="B6" s="26"/>
      <c r="C6" s="24" t="s">
        <v>86</v>
      </c>
      <c r="D6" s="33"/>
      <c r="E6" s="33"/>
      <c r="F6" s="33"/>
    </row>
    <row r="7" spans="1:6" ht="12.75">
      <c r="A7" s="75" t="s">
        <v>4</v>
      </c>
      <c r="B7" s="27" t="s">
        <v>84</v>
      </c>
      <c r="C7" s="25" t="s">
        <v>87</v>
      </c>
      <c r="D7" s="36" t="s">
        <v>226</v>
      </c>
      <c r="E7" s="36" t="s">
        <v>227</v>
      </c>
      <c r="F7" s="36" t="s">
        <v>228</v>
      </c>
    </row>
    <row r="8" spans="1:6" ht="15.75" thickBot="1">
      <c r="A8" s="22"/>
      <c r="B8" s="28" t="s">
        <v>85</v>
      </c>
      <c r="C8" s="23"/>
      <c r="D8" s="40"/>
      <c r="E8" s="40"/>
      <c r="F8" s="40"/>
    </row>
    <row r="9" spans="1:6" ht="13.5" thickBot="1">
      <c r="A9" s="205" t="s">
        <v>41</v>
      </c>
      <c r="B9" s="192"/>
      <c r="C9" s="189" t="s">
        <v>40</v>
      </c>
      <c r="D9" s="43">
        <f>SUM(D10+D12+D18)</f>
        <v>1808260</v>
      </c>
      <c r="E9" s="43">
        <f>SUM(E10+E12+E18)</f>
        <v>455000</v>
      </c>
      <c r="F9" s="43">
        <f>SUM(F10+F12+F18)</f>
        <v>455000</v>
      </c>
    </row>
    <row r="10" spans="1:6" ht="12.75">
      <c r="A10" s="198" t="s">
        <v>43</v>
      </c>
      <c r="B10" s="163"/>
      <c r="C10" s="199" t="s">
        <v>42</v>
      </c>
      <c r="D10" s="47">
        <v>100000</v>
      </c>
      <c r="E10" s="47">
        <v>100000</v>
      </c>
      <c r="F10" s="47">
        <v>100000</v>
      </c>
    </row>
    <row r="11" spans="1:6" ht="12.75">
      <c r="A11" s="13" t="s">
        <v>45</v>
      </c>
      <c r="B11" s="30">
        <v>946</v>
      </c>
      <c r="C11" s="9" t="s">
        <v>44</v>
      </c>
      <c r="D11" s="51">
        <v>100000</v>
      </c>
      <c r="E11" s="51">
        <v>100000</v>
      </c>
      <c r="F11" s="51">
        <v>100000</v>
      </c>
    </row>
    <row r="12" spans="1:6" ht="12.75">
      <c r="A12" s="12" t="s">
        <v>81</v>
      </c>
      <c r="B12" s="30"/>
      <c r="C12" s="8" t="s">
        <v>46</v>
      </c>
      <c r="D12" s="63">
        <f>SUM(D13+D14+D15+D16+D17)</f>
        <v>1708260</v>
      </c>
      <c r="E12" s="63">
        <f>SUM(E13+E14+E15+E16+E17)</f>
        <v>355000</v>
      </c>
      <c r="F12" s="63">
        <f>SUM(F13+F14+F15+F16+F17)</f>
        <v>355000</v>
      </c>
    </row>
    <row r="13" spans="1:6" ht="12.75">
      <c r="A13" s="13" t="s">
        <v>47</v>
      </c>
      <c r="B13" s="30">
        <v>946</v>
      </c>
      <c r="C13" s="9" t="s">
        <v>175</v>
      </c>
      <c r="D13" s="51"/>
      <c r="E13" s="51"/>
      <c r="F13" s="51"/>
    </row>
    <row r="14" spans="1:6" ht="12.75">
      <c r="A14" s="13" t="s">
        <v>47</v>
      </c>
      <c r="B14" s="30">
        <v>946</v>
      </c>
      <c r="C14" s="9" t="s">
        <v>83</v>
      </c>
      <c r="D14" s="51"/>
      <c r="E14" s="51"/>
      <c r="F14" s="51"/>
    </row>
    <row r="15" spans="1:6" ht="23.25" customHeight="1">
      <c r="A15" s="209" t="s">
        <v>222</v>
      </c>
      <c r="B15" s="30">
        <v>946</v>
      </c>
      <c r="C15" s="9" t="s">
        <v>48</v>
      </c>
      <c r="D15" s="51"/>
      <c r="E15" s="51"/>
      <c r="F15" s="51"/>
    </row>
    <row r="16" spans="1:6" ht="30" customHeight="1">
      <c r="A16" s="209" t="s">
        <v>222</v>
      </c>
      <c r="B16" s="30">
        <v>946</v>
      </c>
      <c r="C16" s="9" t="s">
        <v>223</v>
      </c>
      <c r="D16" s="51"/>
      <c r="E16" s="51"/>
      <c r="F16" s="51"/>
    </row>
    <row r="17" spans="1:6" ht="26.25" customHeight="1" thickBot="1">
      <c r="A17" s="211" t="s">
        <v>49</v>
      </c>
      <c r="B17" s="212">
        <v>946</v>
      </c>
      <c r="C17" s="213" t="s">
        <v>229</v>
      </c>
      <c r="D17" s="214">
        <v>1708260</v>
      </c>
      <c r="E17" s="51">
        <v>355000</v>
      </c>
      <c r="F17" s="51">
        <v>355000</v>
      </c>
    </row>
    <row r="21" spans="1:4" ht="12.75">
      <c r="A21" s="215" t="s">
        <v>236</v>
      </c>
      <c r="D21" s="215" t="s">
        <v>231</v>
      </c>
    </row>
    <row r="23" spans="1:4" ht="12.75">
      <c r="A23" s="215" t="s">
        <v>232</v>
      </c>
      <c r="D23" s="215" t="s">
        <v>233</v>
      </c>
    </row>
  </sheetData>
  <sheetProtection/>
  <mergeCells count="1">
    <mergeCell ref="A2:F4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2014-01-22T05:25:09Z</cp:lastPrinted>
  <dcterms:created xsi:type="dcterms:W3CDTF">1996-10-08T23:32:33Z</dcterms:created>
  <dcterms:modified xsi:type="dcterms:W3CDTF">2014-02-24T12:04:48Z</dcterms:modified>
  <cp:category/>
  <cp:version/>
  <cp:contentType/>
  <cp:contentStatus/>
</cp:coreProperties>
</file>